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160"/>
  </bookViews>
  <sheets>
    <sheet name="Planning Gal (Affiche jour J)" sheetId="1" r:id="rId1"/>
  </sheets>
  <definedNames>
    <definedName name="Tailles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4" i="1"/>
  <c r="H94"/>
  <c r="I94"/>
  <c r="J94"/>
  <c r="K94"/>
  <c r="L94"/>
  <c r="M94"/>
  <c r="N94"/>
  <c r="O94"/>
  <c r="P94"/>
  <c r="Q94"/>
  <c r="R94"/>
  <c r="S94"/>
  <c r="T94"/>
  <c r="V94"/>
  <c r="W94"/>
  <c r="X94"/>
  <c r="Y94"/>
  <c r="Z94"/>
  <c r="AA94"/>
  <c r="AB94"/>
  <c r="AC94"/>
  <c r="AD94"/>
  <c r="AE94"/>
  <c r="AF94"/>
  <c r="AG94"/>
  <c r="AH94"/>
  <c r="AI94"/>
  <c r="AJ94"/>
  <c r="AK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J94"/>
  <c r="BK94"/>
  <c r="BL94"/>
  <c r="BM94"/>
  <c r="BN94"/>
  <c r="BO94"/>
  <c r="BP94"/>
  <c r="BQ94"/>
  <c r="BR94"/>
  <c r="BS94"/>
  <c r="F94"/>
  <c r="G93"/>
  <c r="H93"/>
  <c r="I93"/>
  <c r="J93"/>
  <c r="K93"/>
  <c r="L93"/>
  <c r="M93"/>
  <c r="N93"/>
  <c r="O93"/>
  <c r="P93"/>
  <c r="Q93"/>
  <c r="R93"/>
  <c r="S93"/>
  <c r="T93"/>
  <c r="V93"/>
  <c r="W93"/>
  <c r="X93"/>
  <c r="Y93"/>
  <c r="Z93"/>
  <c r="AA93"/>
  <c r="AB93"/>
  <c r="AC93"/>
  <c r="AD93"/>
  <c r="AE93"/>
  <c r="AF93"/>
  <c r="AG93"/>
  <c r="AH93"/>
  <c r="AI93"/>
  <c r="AJ93"/>
  <c r="AK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J93"/>
  <c r="BK93"/>
  <c r="BL93"/>
  <c r="BM93"/>
  <c r="BN93"/>
  <c r="BO93"/>
  <c r="BP93"/>
  <c r="BQ93"/>
  <c r="BR93"/>
  <c r="BS93"/>
  <c r="F93"/>
  <c r="G92"/>
  <c r="H92"/>
  <c r="I92"/>
  <c r="J92"/>
  <c r="K92"/>
  <c r="L92"/>
  <c r="M92"/>
  <c r="N92"/>
  <c r="O92"/>
  <c r="P92"/>
  <c r="Q92"/>
  <c r="R92"/>
  <c r="S92"/>
  <c r="T92"/>
  <c r="V92"/>
  <c r="W92"/>
  <c r="X92"/>
  <c r="Y92"/>
  <c r="Z92"/>
  <c r="AA92"/>
  <c r="AB92"/>
  <c r="AC92"/>
  <c r="AD92"/>
  <c r="AE92"/>
  <c r="AF92"/>
  <c r="AG92"/>
  <c r="AH92"/>
  <c r="AI92"/>
  <c r="AJ92"/>
  <c r="AK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J92"/>
  <c r="BK92"/>
  <c r="BL92"/>
  <c r="BM92"/>
  <c r="BN92"/>
  <c r="BO92"/>
  <c r="BP92"/>
  <c r="BQ92"/>
  <c r="BR92"/>
  <c r="BS92"/>
  <c r="F92"/>
  <c r="G91"/>
  <c r="H91"/>
  <c r="I91"/>
  <c r="J91"/>
  <c r="K91"/>
  <c r="L91"/>
  <c r="M91"/>
  <c r="N91"/>
  <c r="O91"/>
  <c r="P91"/>
  <c r="Q91"/>
  <c r="R91"/>
  <c r="S91"/>
  <c r="T91"/>
  <c r="V91"/>
  <c r="W91"/>
  <c r="X91"/>
  <c r="Y91"/>
  <c r="Z91"/>
  <c r="AA91"/>
  <c r="AB91"/>
  <c r="AC91"/>
  <c r="AD91"/>
  <c r="AE91"/>
  <c r="AF91"/>
  <c r="AG91"/>
  <c r="AH91"/>
  <c r="AI91"/>
  <c r="AJ91"/>
  <c r="AK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J91"/>
  <c r="BK91"/>
  <c r="BL91"/>
  <c r="BM91"/>
  <c r="BN91"/>
  <c r="BO91"/>
  <c r="BP91"/>
  <c r="BQ91"/>
  <c r="BR91"/>
  <c r="BS91"/>
  <c r="F91"/>
  <c r="G90"/>
  <c r="H90"/>
  <c r="I90"/>
  <c r="J90"/>
  <c r="K90"/>
  <c r="L90"/>
  <c r="M90"/>
  <c r="N90"/>
  <c r="O90"/>
  <c r="P90"/>
  <c r="Q90"/>
  <c r="R90"/>
  <c r="S90"/>
  <c r="T90"/>
  <c r="V90"/>
  <c r="W90"/>
  <c r="X90"/>
  <c r="Y90"/>
  <c r="Z90"/>
  <c r="AA90"/>
  <c r="AB90"/>
  <c r="AC90"/>
  <c r="AD90"/>
  <c r="AE90"/>
  <c r="AF90"/>
  <c r="AG90"/>
  <c r="AH90"/>
  <c r="AI90"/>
  <c r="AJ90"/>
  <c r="AK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J90"/>
  <c r="BK90"/>
  <c r="BL90"/>
  <c r="BM90"/>
  <c r="BN90"/>
  <c r="BO90"/>
  <c r="BP90"/>
  <c r="BQ90"/>
  <c r="BR90"/>
  <c r="BS90"/>
  <c r="F90"/>
  <c r="G89"/>
  <c r="H89"/>
  <c r="I89"/>
  <c r="J89"/>
  <c r="K89"/>
  <c r="L89"/>
  <c r="M89"/>
  <c r="N89"/>
  <c r="O89"/>
  <c r="P89"/>
  <c r="Q89"/>
  <c r="R89"/>
  <c r="S89"/>
  <c r="T89"/>
  <c r="V89"/>
  <c r="W89"/>
  <c r="X89"/>
  <c r="Y89"/>
  <c r="Z89"/>
  <c r="AA89"/>
  <c r="AB89"/>
  <c r="AC89"/>
  <c r="AD89"/>
  <c r="AE89"/>
  <c r="AF89"/>
  <c r="AG89"/>
  <c r="AH89"/>
  <c r="AI89"/>
  <c r="AJ89"/>
  <c r="AK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J89"/>
  <c r="BK89"/>
  <c r="BL89"/>
  <c r="BM89"/>
  <c r="BN89"/>
  <c r="BO89"/>
  <c r="BP89"/>
  <c r="BQ89"/>
  <c r="BR89"/>
  <c r="BS89"/>
  <c r="F89"/>
  <c r="G88"/>
  <c r="H88"/>
  <c r="I88"/>
  <c r="J88"/>
  <c r="K88"/>
  <c r="L88"/>
  <c r="M88"/>
  <c r="N88"/>
  <c r="O88"/>
  <c r="P88"/>
  <c r="Q88"/>
  <c r="R88"/>
  <c r="S88"/>
  <c r="T88"/>
  <c r="V88"/>
  <c r="W88"/>
  <c r="X88"/>
  <c r="Y88"/>
  <c r="Z88"/>
  <c r="AA88"/>
  <c r="AB88"/>
  <c r="AC88"/>
  <c r="AD88"/>
  <c r="AE88"/>
  <c r="AF88"/>
  <c r="AG88"/>
  <c r="AH88"/>
  <c r="AI88"/>
  <c r="AJ88"/>
  <c r="AK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J88"/>
  <c r="BK88"/>
  <c r="BL88"/>
  <c r="BM88"/>
  <c r="BN88"/>
  <c r="BO88"/>
  <c r="BP88"/>
  <c r="BQ88"/>
  <c r="BR88"/>
  <c r="BS88"/>
  <c r="F88"/>
  <c r="G87"/>
  <c r="H87"/>
  <c r="I87"/>
  <c r="J87"/>
  <c r="K87"/>
  <c r="L87"/>
  <c r="M87"/>
  <c r="N87"/>
  <c r="O87"/>
  <c r="P87"/>
  <c r="Q87"/>
  <c r="R87"/>
  <c r="S87"/>
  <c r="T87"/>
  <c r="V87"/>
  <c r="W87"/>
  <c r="X87"/>
  <c r="Y87"/>
  <c r="Z87"/>
  <c r="AA87"/>
  <c r="AB87"/>
  <c r="AC87"/>
  <c r="AD87"/>
  <c r="AE87"/>
  <c r="AF87"/>
  <c r="AG87"/>
  <c r="AH87"/>
  <c r="AI87"/>
  <c r="AJ87"/>
  <c r="AK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J87"/>
  <c r="BK87"/>
  <c r="BL87"/>
  <c r="BM87"/>
  <c r="BN87"/>
  <c r="BO87"/>
  <c r="BP87"/>
  <c r="BQ87"/>
  <c r="BR87"/>
  <c r="BS87"/>
  <c r="F87"/>
  <c r="G86"/>
  <c r="H86"/>
  <c r="I86"/>
  <c r="J86"/>
  <c r="K86"/>
  <c r="L86"/>
  <c r="M86"/>
  <c r="N86"/>
  <c r="O86"/>
  <c r="P86"/>
  <c r="Q86"/>
  <c r="R86"/>
  <c r="S86"/>
  <c r="T86"/>
  <c r="V86"/>
  <c r="W86"/>
  <c r="X86"/>
  <c r="Y86"/>
  <c r="Z86"/>
  <c r="AA86"/>
  <c r="AB86"/>
  <c r="AC86"/>
  <c r="AD86"/>
  <c r="AE86"/>
  <c r="AF86"/>
  <c r="AG86"/>
  <c r="AH86"/>
  <c r="AI86"/>
  <c r="AJ86"/>
  <c r="AK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J86"/>
  <c r="BK86"/>
  <c r="BL86"/>
  <c r="BM86"/>
  <c r="BN86"/>
  <c r="BO86"/>
  <c r="BP86"/>
  <c r="BQ86"/>
  <c r="BR86"/>
  <c r="BS86"/>
  <c r="F86"/>
  <c r="G85"/>
  <c r="H85"/>
  <c r="I85"/>
  <c r="J85"/>
  <c r="K85"/>
  <c r="L85"/>
  <c r="M85"/>
  <c r="N85"/>
  <c r="O85"/>
  <c r="P85"/>
  <c r="Q85"/>
  <c r="R85"/>
  <c r="S85"/>
  <c r="T85"/>
  <c r="V85"/>
  <c r="W85"/>
  <c r="X85"/>
  <c r="Y85"/>
  <c r="Z85"/>
  <c r="AA85"/>
  <c r="AB85"/>
  <c r="AC85"/>
  <c r="AD85"/>
  <c r="AE85"/>
  <c r="AF85"/>
  <c r="AG85"/>
  <c r="AH85"/>
  <c r="AI85"/>
  <c r="AJ85"/>
  <c r="AK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J85"/>
  <c r="BK85"/>
  <c r="BL85"/>
  <c r="BM85"/>
  <c r="BN85"/>
  <c r="BO85"/>
  <c r="BP85"/>
  <c r="BQ85"/>
  <c r="BR85"/>
  <c r="BS85"/>
  <c r="F85"/>
  <c r="G84"/>
  <c r="H84"/>
  <c r="I84"/>
  <c r="J84"/>
  <c r="K84"/>
  <c r="L84"/>
  <c r="M84"/>
  <c r="N84"/>
  <c r="O84"/>
  <c r="P84"/>
  <c r="Q84"/>
  <c r="R84"/>
  <c r="S84"/>
  <c r="T84"/>
  <c r="V84"/>
  <c r="W84"/>
  <c r="X84"/>
  <c r="Y84"/>
  <c r="Z84"/>
  <c r="AA84"/>
  <c r="AB84"/>
  <c r="AC84"/>
  <c r="AD84"/>
  <c r="AE84"/>
  <c r="AF84"/>
  <c r="AG84"/>
  <c r="AH84"/>
  <c r="AI84"/>
  <c r="AJ84"/>
  <c r="AK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J84"/>
  <c r="BK84"/>
  <c r="BL84"/>
  <c r="BM84"/>
  <c r="BN84"/>
  <c r="BO84"/>
  <c r="BP84"/>
  <c r="BQ84"/>
  <c r="BR84"/>
  <c r="BS84"/>
  <c r="F84"/>
  <c r="G83"/>
  <c r="H83"/>
  <c r="I83"/>
  <c r="J83"/>
  <c r="K83"/>
  <c r="L83"/>
  <c r="M83"/>
  <c r="N83"/>
  <c r="O83"/>
  <c r="P83"/>
  <c r="Q83"/>
  <c r="R83"/>
  <c r="S83"/>
  <c r="T83"/>
  <c r="V83"/>
  <c r="W83"/>
  <c r="X83"/>
  <c r="Y83"/>
  <c r="Z83"/>
  <c r="AA83"/>
  <c r="AB83"/>
  <c r="AC83"/>
  <c r="AD83"/>
  <c r="AE83"/>
  <c r="AF83"/>
  <c r="AG83"/>
  <c r="AH83"/>
  <c r="AI83"/>
  <c r="AJ83"/>
  <c r="AK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J83"/>
  <c r="BK83"/>
  <c r="BL83"/>
  <c r="BM83"/>
  <c r="BN83"/>
  <c r="BO83"/>
  <c r="BP83"/>
  <c r="BQ83"/>
  <c r="BR83"/>
  <c r="BS83"/>
  <c r="F83"/>
  <c r="G82"/>
  <c r="H82"/>
  <c r="I82"/>
  <c r="J82"/>
  <c r="K82"/>
  <c r="L82"/>
  <c r="M82"/>
  <c r="N82"/>
  <c r="O82"/>
  <c r="P82"/>
  <c r="Q82"/>
  <c r="R82"/>
  <c r="S82"/>
  <c r="T82"/>
  <c r="V82"/>
  <c r="W82"/>
  <c r="X82"/>
  <c r="Y82"/>
  <c r="Z82"/>
  <c r="AA82"/>
  <c r="AB82"/>
  <c r="AC82"/>
  <c r="AD82"/>
  <c r="AE82"/>
  <c r="AF82"/>
  <c r="AG82"/>
  <c r="AH82"/>
  <c r="AI82"/>
  <c r="AJ82"/>
  <c r="AK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J82"/>
  <c r="BK82"/>
  <c r="BL82"/>
  <c r="BM82"/>
  <c r="BN82"/>
  <c r="BO82"/>
  <c r="BP82"/>
  <c r="BQ82"/>
  <c r="BR82"/>
  <c r="BS82"/>
  <c r="F82"/>
  <c r="G81"/>
  <c r="H81"/>
  <c r="I81"/>
  <c r="J81"/>
  <c r="K81"/>
  <c r="L81"/>
  <c r="M81"/>
  <c r="N81"/>
  <c r="O81"/>
  <c r="P81"/>
  <c r="Q81"/>
  <c r="R81"/>
  <c r="S81"/>
  <c r="T81"/>
  <c r="V81"/>
  <c r="W81"/>
  <c r="X81"/>
  <c r="Y81"/>
  <c r="Z81"/>
  <c r="AA81"/>
  <c r="AB81"/>
  <c r="AC81"/>
  <c r="AD81"/>
  <c r="AE81"/>
  <c r="AF81"/>
  <c r="AG81"/>
  <c r="AH81"/>
  <c r="AI81"/>
  <c r="AJ81"/>
  <c r="AK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J81"/>
  <c r="BK81"/>
  <c r="BL81"/>
  <c r="BM81"/>
  <c r="BN81"/>
  <c r="BO81"/>
  <c r="BP81"/>
  <c r="BQ81"/>
  <c r="BR81"/>
  <c r="BS81"/>
  <c r="F81"/>
  <c r="H80"/>
  <c r="I80"/>
  <c r="J80"/>
  <c r="K80"/>
  <c r="L80"/>
  <c r="M80"/>
  <c r="N80"/>
  <c r="O80"/>
  <c r="P80"/>
  <c r="Q80"/>
  <c r="R80"/>
  <c r="S80"/>
  <c r="T80"/>
  <c r="V80"/>
  <c r="W80"/>
  <c r="X80"/>
  <c r="Y80"/>
  <c r="Z80"/>
  <c r="AA80"/>
  <c r="AB80"/>
  <c r="AC80"/>
  <c r="AD80"/>
  <c r="AE80"/>
  <c r="AF80"/>
  <c r="AG80"/>
  <c r="AH80"/>
  <c r="AI80"/>
  <c r="AJ80"/>
  <c r="AK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J80"/>
  <c r="BK80"/>
  <c r="BL80"/>
  <c r="BM80"/>
  <c r="BN80"/>
  <c r="BO80"/>
  <c r="BP80"/>
  <c r="BQ80"/>
  <c r="BR80"/>
  <c r="BS80"/>
  <c r="G80"/>
  <c r="F80"/>
</calcChain>
</file>

<file path=xl/sharedStrings.xml><?xml version="1.0" encoding="utf-8"?>
<sst xmlns="http://schemas.openxmlformats.org/spreadsheetml/2006/main" count="1346" uniqueCount="267">
  <si>
    <t>AUGEREAU</t>
  </si>
  <si>
    <t>Joseph</t>
  </si>
  <si>
    <t>Stephane</t>
  </si>
  <si>
    <t>CREAC H</t>
  </si>
  <si>
    <t>Jean Yves</t>
  </si>
  <si>
    <t>DUVERNOIS</t>
  </si>
  <si>
    <t>Philippe</t>
  </si>
  <si>
    <t>EVAIN</t>
  </si>
  <si>
    <t>LE BOURHIS</t>
  </si>
  <si>
    <t>LEBRETON</t>
  </si>
  <si>
    <t>Frederic</t>
  </si>
  <si>
    <t>Marc</t>
  </si>
  <si>
    <t>Franck</t>
  </si>
  <si>
    <t>Michel</t>
  </si>
  <si>
    <t>NOEL</t>
  </si>
  <si>
    <t>Bernard</t>
  </si>
  <si>
    <t>PICARD</t>
  </si>
  <si>
    <t>Stéphane</t>
  </si>
  <si>
    <t>ROBINEAU</t>
  </si>
  <si>
    <t>Pascal</t>
  </si>
  <si>
    <t>Alexandre</t>
  </si>
  <si>
    <t>SAULNIER</t>
  </si>
  <si>
    <t>THOMAS</t>
  </si>
  <si>
    <t>GRELET</t>
  </si>
  <si>
    <t>Nicolas</t>
  </si>
  <si>
    <t>Christine</t>
  </si>
  <si>
    <t>BODET</t>
  </si>
  <si>
    <t>Julien</t>
  </si>
  <si>
    <t>BOURGUIGNON</t>
  </si>
  <si>
    <t>Ludovic</t>
  </si>
  <si>
    <t>LEGRAND</t>
  </si>
  <si>
    <t>MORIN</t>
  </si>
  <si>
    <t>KACZOROWSKI</t>
  </si>
  <si>
    <t>GRATON</t>
  </si>
  <si>
    <t>Sophie</t>
  </si>
  <si>
    <t>ROCHEREAU</t>
  </si>
  <si>
    <t>LINO</t>
  </si>
  <si>
    <t>CHEVALIER</t>
  </si>
  <si>
    <t>PINEAU</t>
  </si>
  <si>
    <t>MARQUES</t>
  </si>
  <si>
    <t>EPREUVE DES 24 HEURES</t>
  </si>
  <si>
    <t>Heure Début</t>
  </si>
  <si>
    <t>Heure Fin</t>
  </si>
  <si>
    <t>02 40 80 48 47</t>
  </si>
  <si>
    <t>Jérémie</t>
  </si>
  <si>
    <t>06 11 97 90 37</t>
  </si>
  <si>
    <t>06 14 80 29 62</t>
  </si>
  <si>
    <t>06 01 75 00 34</t>
  </si>
  <si>
    <t>06 43 07 92 65</t>
  </si>
  <si>
    <t>06 88 61 07 39</t>
  </si>
  <si>
    <t>06 80 55 52 42</t>
  </si>
  <si>
    <t>GENIN</t>
  </si>
  <si>
    <t>François</t>
  </si>
  <si>
    <t>06 22 70 05 69</t>
  </si>
  <si>
    <t>Jérôme</t>
  </si>
  <si>
    <t>06 32 70 66 43</t>
  </si>
  <si>
    <t>06 64 09 77 57</t>
  </si>
  <si>
    <t>Raphaël</t>
  </si>
  <si>
    <t>06 01 97 84 68</t>
  </si>
  <si>
    <t>Rémy</t>
  </si>
  <si>
    <t>07 68 95 24 86</t>
  </si>
  <si>
    <t>07 70 35 98 84</t>
  </si>
  <si>
    <t>06 08 24 18 87</t>
  </si>
  <si>
    <t>06 21 86 83 02</t>
  </si>
  <si>
    <t>MASSON</t>
  </si>
  <si>
    <t>Sylvain</t>
  </si>
  <si>
    <t>06 76 63 46 68</t>
  </si>
  <si>
    <t>06 88 40 15 24</t>
  </si>
  <si>
    <t>06 52 72 27 75</t>
  </si>
  <si>
    <t>06 18 69 09 48</t>
  </si>
  <si>
    <t>Jean-Pierre</t>
  </si>
  <si>
    <t>06 44 00 85 29</t>
  </si>
  <si>
    <t>Thomas</t>
  </si>
  <si>
    <t>PROTOIS-MENU</t>
  </si>
  <si>
    <t>06 27 15 60 65</t>
  </si>
  <si>
    <t>06 21 53 04 43</t>
  </si>
  <si>
    <t>06 78 53 07 29</t>
  </si>
  <si>
    <t>SAINT-BLANQUET</t>
  </si>
  <si>
    <t>06 61 47 49 32</t>
  </si>
  <si>
    <t>Sébastien</t>
  </si>
  <si>
    <t>07 71 04 98 76</t>
  </si>
  <si>
    <t>06 20 36 14 44</t>
  </si>
  <si>
    <t>Isabelle</t>
  </si>
  <si>
    <t>EM</t>
  </si>
  <si>
    <t>M</t>
  </si>
  <si>
    <t xml:space="preserve">Montage </t>
  </si>
  <si>
    <t>PC</t>
  </si>
  <si>
    <t>Gestion informatique du tournoi en lien avec les Juges-Arbitres (feuilles de match, règlement, résultats…)</t>
  </si>
  <si>
    <t>Bar Intérieur</t>
  </si>
  <si>
    <t>BI</t>
  </si>
  <si>
    <t>Bar Extérieur</t>
  </si>
  <si>
    <t>BE</t>
  </si>
  <si>
    <t>Stand Galettes</t>
  </si>
  <si>
    <t>Stand Moules-Frites</t>
  </si>
  <si>
    <t>Stand Accueil Moules-Frites</t>
  </si>
  <si>
    <t>MF</t>
  </si>
  <si>
    <t>AMF</t>
  </si>
  <si>
    <t>F</t>
  </si>
  <si>
    <t>G</t>
  </si>
  <si>
    <t>VH</t>
  </si>
  <si>
    <t>Vin d'Honneur</t>
  </si>
  <si>
    <t>SO</t>
  </si>
  <si>
    <t>Soupe à l'Oignon</t>
  </si>
  <si>
    <t>Petit Dèj'</t>
  </si>
  <si>
    <t>Tombola</t>
  </si>
  <si>
    <t>Soutien</t>
  </si>
  <si>
    <t>Démontage</t>
  </si>
  <si>
    <t>T</t>
  </si>
  <si>
    <t>D</t>
  </si>
  <si>
    <t>+</t>
  </si>
  <si>
    <t>Préparer et servir la Popote</t>
  </si>
  <si>
    <t>Entretien/Ménage</t>
  </si>
  <si>
    <t>PD</t>
  </si>
  <si>
    <t>Accueil Moules-Frites</t>
  </si>
  <si>
    <t>Laurie</t>
  </si>
  <si>
    <t>FADET</t>
  </si>
  <si>
    <t>Yohann</t>
  </si>
  <si>
    <t>06 84 29 14 09</t>
  </si>
  <si>
    <t>Stand Frites/Grillades</t>
  </si>
  <si>
    <t>Vendre des tickets aux joueurs/spectateurs présents (par binômes d'enfants, dont 1 grand)</t>
  </si>
  <si>
    <t>Carla</t>
  </si>
  <si>
    <t>06 52 12 84 83</t>
  </si>
  <si>
    <t>Marie-Cécile</t>
  </si>
  <si>
    <t>Clément</t>
  </si>
  <si>
    <t>Loïc</t>
  </si>
  <si>
    <t>LEGENDE :</t>
  </si>
  <si>
    <t>Servir un bon Benco, et ça repart ! (ou pas…)</t>
  </si>
  <si>
    <t>Yvan</t>
  </si>
  <si>
    <t>06 32 02 98 49</t>
  </si>
  <si>
    <t>TRIPOTEAU</t>
  </si>
  <si>
    <t>06 13 04 32 78</t>
  </si>
  <si>
    <t>Maintenir les espaces nikel (douches, toilettes, poubelles, détritus… ) en intérieur ET extérieur</t>
  </si>
  <si>
    <t>Spécificité 2019 (travaux salle) : sera installé cette année sous barnum galettes . Servir restauration + bar / Gérer les stocks</t>
  </si>
  <si>
    <t>Eviter la déshydratation du client.. +   Gérer les stocks de liquide</t>
  </si>
  <si>
    <t>Servir Frites/Grillades/Sandwichs</t>
  </si>
  <si>
    <t>Démonter tables ping, séparations, stands, barnums, podium, retour matériel. TOUT DOIT ETRE TERMINE LE DIMANCHE SOIR</t>
  </si>
  <si>
    <t>Pendant la soirée moules/frites : débarrassage des tables + poubelles etc. En fin de service :  LAVAGE DE TOUS LES PLATEAUX, A ENTREPOSER EN SALLE P'TITS DEJ</t>
  </si>
  <si>
    <t>Aller chercher matériel,montage barnums, stands, bars, tables ping, séparations, (le dimanche 14h00 : podium)..</t>
  </si>
  <si>
    <t>NOTES IMPORTANTES A LIRE PAR LES BENEVOLES :</t>
  </si>
  <si>
    <t>1.</t>
  </si>
  <si>
    <t>En cas de "coup de bourre" sur votre stand: Demandez de l'aide</t>
  </si>
  <si>
    <t>Elles sont là pour vous venir en aide</t>
  </si>
  <si>
    <t>2.</t>
  </si>
  <si>
    <t>En cas de "coup de mou" sur votre stand: Proposez votre aide</t>
  </si>
  <si>
    <t>3.</t>
  </si>
  <si>
    <t>Caisses de trésorerie:</t>
  </si>
  <si>
    <t>4.</t>
  </si>
  <si>
    <t xml:space="preserve">Demander du renfort aux personnes qui sont en équipe Soutien </t>
  </si>
  <si>
    <t>Retrait du T-shirt Bénévole des 24H 2019:</t>
  </si>
  <si>
    <r>
      <t>MERCI A TOUTES ET TOUS, PRENONS DU PLAISIR ET FAISONS DE CETTE 31</t>
    </r>
    <r>
      <rPr>
        <b/>
        <vertAlign val="superscript"/>
        <sz val="22"/>
        <color rgb="FFFF0000"/>
        <rFont val="Calibri"/>
        <family val="2"/>
        <scheme val="minor"/>
      </rPr>
      <t>ème</t>
    </r>
    <r>
      <rPr>
        <b/>
        <sz val="22"/>
        <color rgb="FFFF0000"/>
        <rFont val="Calibri"/>
        <family val="2"/>
        <scheme val="minor"/>
      </rPr>
      <t xml:space="preserve"> EDITION UNE BELLE REUSSITE !!</t>
    </r>
  </si>
  <si>
    <t xml:space="preserve">Si l'activité est calme, profitez-en pour faire un break, et proposer votre aide aux autres Bénévoles </t>
  </si>
  <si>
    <t>autour de vous, qui eux, en ont peut-être besoin.</t>
  </si>
  <si>
    <r>
      <t xml:space="preserve">Les personnes affectées à des stands pourvus d'une </t>
    </r>
    <r>
      <rPr>
        <b/>
        <sz val="12"/>
        <color theme="1"/>
        <rFont val="Calibri"/>
        <family val="2"/>
        <scheme val="minor"/>
      </rPr>
      <t>caisse de trésorerie</t>
    </r>
    <r>
      <rPr>
        <sz val="12"/>
        <color theme="1"/>
        <rFont val="Calibri"/>
        <family val="2"/>
        <scheme val="minor"/>
      </rPr>
      <t xml:space="preserve"> sont priées, en cas de pause pipi ou autres… </t>
    </r>
  </si>
  <si>
    <r>
      <t xml:space="preserve">de s'organiser avec leurs  binôme/collègues de stand afin que celle-ci </t>
    </r>
    <r>
      <rPr>
        <b/>
        <sz val="12"/>
        <color theme="1"/>
        <rFont val="Calibri"/>
        <family val="2"/>
        <scheme val="minor"/>
      </rPr>
      <t>ne soit jamais laissée sans surveillance</t>
    </r>
  </si>
  <si>
    <t xml:space="preserve">Prendre votre taille deT-shirt directement dans le carton. Et cocher/signer la case en bout de votre </t>
  </si>
  <si>
    <t>NOM (=preuve que vous l'avez bien retiré).</t>
  </si>
  <si>
    <t>Garnir et Servir Galettes</t>
  </si>
  <si>
    <t>Servir les "Officiels/sponsors" (dans salle polyvalente) : Service et gestion des stocks (solide et liquide)</t>
  </si>
  <si>
    <t>Accueillir les réservations, les ponctuels, encaisser et remettre tickets repas</t>
  </si>
  <si>
    <t>Servir Formule Moules-Frites/Dessert</t>
  </si>
  <si>
    <t>Equipe des "Supers Bénévoles", prêts à renforcer ou dépanner sur n'importe quel poste… Prévoir 4 personnes le samedi aprèm pour montage tables salle p'tits dèj</t>
  </si>
  <si>
    <t>24 HEURES DE TENNIS DE TABLE - Le Pallet - 11 &amp; 12 Juin 2022 - PLANNING GENERAL (affectations)</t>
  </si>
  <si>
    <t>Vendredi 10/06</t>
  </si>
  <si>
    <t>Samedi 11/06</t>
  </si>
  <si>
    <t>Dimanche 12/06</t>
  </si>
  <si>
    <t>Lundi 13/06</t>
  </si>
  <si>
    <t>DESFONTAINES</t>
  </si>
  <si>
    <t>lilian</t>
  </si>
  <si>
    <t>liliandesfontaines@orange,fr</t>
  </si>
  <si>
    <t>JOLY</t>
  </si>
  <si>
    <t>sebastien</t>
  </si>
  <si>
    <t>sebjoly44@gmail,com</t>
  </si>
  <si>
    <t>guillaume</t>
  </si>
  <si>
    <t>Le relevé des caisses sera assuré par : Steph PROTOIS-MENU.</t>
  </si>
  <si>
    <t>GOYAUX</t>
  </si>
  <si>
    <t>michel</t>
  </si>
  <si>
    <t>CHANTREAU</t>
  </si>
  <si>
    <t>guillaume.chantreau83@gmail,com</t>
  </si>
  <si>
    <t>DUGAST</t>
  </si>
  <si>
    <t>cedric</t>
  </si>
  <si>
    <t>cedricdugast@yahoo.fr</t>
  </si>
  <si>
    <t>michel.goyaux44@gmail,com</t>
  </si>
  <si>
    <t>gratonjerome@orange.fr</t>
  </si>
  <si>
    <t>06 47 92 30 23</t>
  </si>
  <si>
    <t>06 44 38 44 39</t>
  </si>
  <si>
    <t>06 67 34 61 28</t>
  </si>
  <si>
    <t>06 22 08 16 82</t>
  </si>
  <si>
    <t>06 07 75 43 34</t>
  </si>
  <si>
    <t>stephane.picard937@orange.fr</t>
  </si>
  <si>
    <t>michel.morin44@yahoo.fr</t>
  </si>
  <si>
    <t>LENOIR</t>
  </si>
  <si>
    <t>eric</t>
  </si>
  <si>
    <t>elenoir@esi-France.fr</t>
  </si>
  <si>
    <t>06 30 52 84 62</t>
  </si>
  <si>
    <t>GUITTENY</t>
  </si>
  <si>
    <t>anthony</t>
  </si>
  <si>
    <t>alexdj1008@yahoo.fr</t>
  </si>
  <si>
    <t>TIJOU</t>
  </si>
  <si>
    <t>jeremy</t>
  </si>
  <si>
    <t>06 76 18 96 04</t>
  </si>
  <si>
    <t>tijou.jeremy@orange,fr</t>
  </si>
  <si>
    <t>BESSON</t>
  </si>
  <si>
    <t>david</t>
  </si>
  <si>
    <t>06 22 92 06 48</t>
  </si>
  <si>
    <t>davidbesson.db@gmail.com</t>
  </si>
  <si>
    <t>jy.creach@gmail,com</t>
  </si>
  <si>
    <t>seb.ndj@gmail,com</t>
  </si>
  <si>
    <t>mrintesion@gmail,com</t>
  </si>
  <si>
    <t>remy.le.bourhis@hotmail.com</t>
  </si>
  <si>
    <t>josephaugereau@orange.fr</t>
  </si>
  <si>
    <t>PAYEN</t>
  </si>
  <si>
    <t>06 77 37  01 33</t>
  </si>
  <si>
    <t>nicolas@famillepayen.fr</t>
  </si>
  <si>
    <t>Aurelie</t>
  </si>
  <si>
    <t>06 01 71 18 62</t>
  </si>
  <si>
    <t>saintblanquet@free.fr</t>
  </si>
  <si>
    <t>POTIER</t>
  </si>
  <si>
    <t>06 29 55 21 90</t>
  </si>
  <si>
    <t>pelot1@live.fr</t>
  </si>
  <si>
    <t>loic.tripoteau@orange.fr</t>
  </si>
  <si>
    <t>anne.stephane@wanaddo.fr</t>
  </si>
  <si>
    <t>BENJAMIN</t>
  </si>
  <si>
    <t>hervé</t>
  </si>
  <si>
    <t>06 45 48 23 32</t>
  </si>
  <si>
    <t>hbenjamin@free.fr</t>
  </si>
  <si>
    <t>LICOIS</t>
  </si>
  <si>
    <t>Nathan</t>
  </si>
  <si>
    <t>06 23 48 58 24</t>
  </si>
  <si>
    <t>clairefonteneau@free.fr</t>
  </si>
  <si>
    <t xml:space="preserve">00h00 / 2h00 chez remy  2 personnes preparation apres midi </t>
  </si>
  <si>
    <t xml:space="preserve">PAYEN </t>
  </si>
  <si>
    <t>geraud</t>
  </si>
  <si>
    <t>DESOBEAUX</t>
  </si>
  <si>
    <t>06 62 78 44 06</t>
  </si>
  <si>
    <t>f.de@wanadoo.fr</t>
  </si>
  <si>
    <t>duvernoisphilippe@orange.fr</t>
  </si>
  <si>
    <t>NAUD</t>
  </si>
  <si>
    <t>Nelly</t>
  </si>
  <si>
    <t>nelly.naud@gmail.com</t>
  </si>
  <si>
    <t>06 88 75 39 84</t>
  </si>
  <si>
    <t>achat.jpp@free,fr</t>
  </si>
  <si>
    <t>duperochereau@orange.fr</t>
  </si>
  <si>
    <t>nathanlgd14@gmail,com</t>
  </si>
  <si>
    <t>Louka</t>
  </si>
  <si>
    <t>fgenin2@gmail.com</t>
  </si>
  <si>
    <t>steph.marie@live,fr</t>
  </si>
  <si>
    <t>Cyprien</t>
  </si>
  <si>
    <t>cyprien@famillepayen.fr</t>
  </si>
  <si>
    <t>07 88 33 83 40</t>
  </si>
  <si>
    <t xml:space="preserve">JOTTREAU </t>
  </si>
  <si>
    <t>jottreau44@gmail.com</t>
  </si>
  <si>
    <t>LECONTE</t>
  </si>
  <si>
    <t>Bertrand</t>
  </si>
  <si>
    <t>Veronique</t>
  </si>
  <si>
    <t>vleconte@sfr,fr</t>
  </si>
  <si>
    <t>06 26 32 00 73</t>
  </si>
  <si>
    <t>Elsa</t>
  </si>
  <si>
    <t>Copine a elsa B</t>
  </si>
  <si>
    <t>masson_sylvain@yahoo.fr</t>
  </si>
  <si>
    <t>Audrey</t>
  </si>
  <si>
    <t>06 74 00 59 71</t>
  </si>
  <si>
    <t>stephane,licois@capitalcompetences,fr</t>
  </si>
  <si>
    <t>GUIOT</t>
  </si>
  <si>
    <t>kevin</t>
  </si>
  <si>
    <t>guiotkevin@hotmail,fr</t>
  </si>
  <si>
    <t xml:space="preserve">PINEAU </t>
  </si>
  <si>
    <t>juninho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</si>
</sst>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22"/>
      <color rgb="FFFF0000"/>
      <name val="Calibri"/>
      <family val="2"/>
      <scheme val="minor"/>
    </font>
    <font>
      <u/>
      <sz val="8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theme="5" tint="0.39997558519241921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0625"/>
    </fill>
    <fill>
      <patternFill patternType="solid">
        <fgColor theme="9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gray06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vertical="center" wrapText="1"/>
    </xf>
    <xf numFmtId="0" fontId="8" fillId="1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2" borderId="0" xfId="0" applyFill="1"/>
    <xf numFmtId="0" fontId="6" fillId="13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8" fillId="15" borderId="1" xfId="0" applyFont="1" applyFill="1" applyBorder="1" applyAlignment="1">
      <alignment horizontal="left" vertical="center"/>
    </xf>
    <xf numFmtId="0" fontId="9" fillId="16" borderId="1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9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6" fillId="13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8" fillId="15" borderId="2" xfId="0" applyFont="1" applyFill="1" applyBorder="1" applyAlignment="1">
      <alignment horizontal="left" vertical="center"/>
    </xf>
    <xf numFmtId="0" fontId="9" fillId="16" borderId="2" xfId="0" applyFont="1" applyFill="1" applyBorder="1" applyAlignment="1">
      <alignment vertical="center" wrapText="1"/>
    </xf>
    <xf numFmtId="0" fontId="9" fillId="18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0" fillId="0" borderId="4" xfId="0" applyBorder="1"/>
    <xf numFmtId="0" fontId="0" fillId="0" borderId="2" xfId="0" applyBorder="1"/>
    <xf numFmtId="0" fontId="0" fillId="2" borderId="9" xfId="0" applyFill="1" applyBorder="1"/>
    <xf numFmtId="0" fontId="6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1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0" fillId="0" borderId="3" xfId="0" applyBorder="1"/>
    <xf numFmtId="0" fontId="0" fillId="2" borderId="3" xfId="0" applyFill="1" applyBorder="1"/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left"/>
    </xf>
    <xf numFmtId="0" fontId="8" fillId="20" borderId="1" xfId="0" applyFont="1" applyFill="1" applyBorder="1" applyAlignment="1">
      <alignment horizontal="left" vertical="center"/>
    </xf>
    <xf numFmtId="0" fontId="8" fillId="20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1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20" borderId="2" xfId="0" applyFont="1" applyFill="1" applyBorder="1"/>
    <xf numFmtId="0" fontId="11" fillId="20" borderId="1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vertical="center" wrapText="1"/>
    </xf>
    <xf numFmtId="0" fontId="3" fillId="13" borderId="4" xfId="0" applyFont="1" applyFill="1" applyBorder="1"/>
    <xf numFmtId="0" fontId="3" fillId="14" borderId="4" xfId="0" applyFont="1" applyFill="1" applyBorder="1"/>
    <xf numFmtId="0" fontId="3" fillId="6" borderId="4" xfId="0" applyFont="1" applyFill="1" applyBorder="1"/>
    <xf numFmtId="0" fontId="15" fillId="15" borderId="4" xfId="0" applyFont="1" applyFill="1" applyBorder="1"/>
    <xf numFmtId="0" fontId="3" fillId="4" borderId="4" xfId="0" applyFont="1" applyFill="1" applyBorder="1"/>
    <xf numFmtId="0" fontId="3" fillId="16" borderId="4" xfId="0" applyFont="1" applyFill="1" applyBorder="1"/>
    <xf numFmtId="0" fontId="15" fillId="17" borderId="4" xfId="0" applyFont="1" applyFill="1" applyBorder="1"/>
    <xf numFmtId="0" fontId="3" fillId="11" borderId="4" xfId="0" applyFont="1" applyFill="1" applyBorder="1"/>
    <xf numFmtId="0" fontId="3" fillId="19" borderId="4" xfId="0" applyFont="1" applyFill="1" applyBorder="1"/>
    <xf numFmtId="0" fontId="15" fillId="20" borderId="4" xfId="0" applyFont="1" applyFill="1" applyBorder="1"/>
    <xf numFmtId="0" fontId="15" fillId="8" borderId="4" xfId="0" applyFont="1" applyFill="1" applyBorder="1"/>
    <xf numFmtId="0" fontId="3" fillId="0" borderId="4" xfId="0" applyFont="1" applyBorder="1"/>
    <xf numFmtId="0" fontId="12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11" borderId="1" xfId="0" applyFont="1" applyFill="1" applyBorder="1" applyAlignment="1">
      <alignment horizontal="center" vertical="center"/>
    </xf>
    <xf numFmtId="0" fontId="0" fillId="0" borderId="12" xfId="0" applyBorder="1"/>
    <xf numFmtId="0" fontId="0" fillId="3" borderId="13" xfId="0" applyFill="1" applyBorder="1" applyAlignment="1">
      <alignment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/>
    </xf>
    <xf numFmtId="0" fontId="15" fillId="7" borderId="16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2" fillId="5" borderId="17" xfId="0" applyFont="1" applyFill="1" applyBorder="1"/>
    <xf numFmtId="0" fontId="13" fillId="5" borderId="17" xfId="0" applyFont="1" applyFill="1" applyBorder="1" applyAlignment="1">
      <alignment vertical="center"/>
    </xf>
    <xf numFmtId="0" fontId="0" fillId="5" borderId="11" xfId="0" applyFill="1" applyBorder="1"/>
    <xf numFmtId="0" fontId="13" fillId="0" borderId="0" xfId="0" applyFont="1"/>
    <xf numFmtId="0" fontId="6" fillId="4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2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0" fillId="9" borderId="1" xfId="0" applyFill="1" applyBorder="1" applyAlignment="1">
      <alignment vertical="center"/>
    </xf>
    <xf numFmtId="0" fontId="3" fillId="10" borderId="4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22" fillId="0" borderId="0" xfId="0" applyFont="1"/>
    <xf numFmtId="0" fontId="0" fillId="9" borderId="1" xfId="0" applyFill="1" applyBorder="1"/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3" fillId="0" borderId="0" xfId="0" applyNumberFormat="1" applyFont="1" applyFill="1" applyAlignment="1">
      <alignment horizontal="left"/>
    </xf>
    <xf numFmtId="0" fontId="12" fillId="0" borderId="0" xfId="0" applyFont="1" applyAlignment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0" fillId="2" borderId="14" xfId="0" applyFill="1" applyBorder="1"/>
    <xf numFmtId="0" fontId="0" fillId="2" borderId="8" xfId="0" applyFill="1" applyBorder="1"/>
    <xf numFmtId="0" fontId="0" fillId="2" borderId="7" xfId="0" applyFill="1" applyBorder="1"/>
    <xf numFmtId="0" fontId="12" fillId="22" borderId="1" xfId="0" applyFont="1" applyFill="1" applyBorder="1" applyAlignment="1">
      <alignment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2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2" borderId="1" xfId="0" applyFont="1" applyFill="1" applyBorder="1"/>
    <xf numFmtId="0" fontId="12" fillId="22" borderId="1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7" fillId="0" borderId="0" xfId="0" applyFont="1"/>
    <xf numFmtId="0" fontId="14" fillId="0" borderId="0" xfId="0" applyFont="1"/>
    <xf numFmtId="0" fontId="24" fillId="0" borderId="0" xfId="0" applyFont="1"/>
    <xf numFmtId="0" fontId="8" fillId="12" borderId="1" xfId="0" applyFont="1" applyFill="1" applyBorder="1" applyAlignment="1">
      <alignment horizontal="center" vertical="center"/>
    </xf>
    <xf numFmtId="0" fontId="0" fillId="23" borderId="1" xfId="0" applyFill="1" applyBorder="1"/>
    <xf numFmtId="0" fontId="3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49" fontId="10" fillId="12" borderId="1" xfId="0" quotePrefix="1" applyNumberFormat="1" applyFont="1" applyFill="1" applyBorder="1" applyAlignment="1">
      <alignment horizontal="center" vertical="center"/>
    </xf>
    <xf numFmtId="49" fontId="10" fillId="12" borderId="2" xfId="0" quotePrefix="1" applyNumberFormat="1" applyFont="1" applyFill="1" applyBorder="1" applyAlignment="1">
      <alignment horizontal="center" vertical="center"/>
    </xf>
    <xf numFmtId="49" fontId="10" fillId="12" borderId="6" xfId="0" quotePrefix="1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9" fontId="10" fillId="12" borderId="4" xfId="0" quotePrefix="1" applyNumberFormat="1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26" fillId="22" borderId="1" xfId="1" applyFill="1" applyBorder="1" applyAlignment="1" applyProtection="1">
      <alignment horizontal="center" vertical="center" wrapText="1"/>
    </xf>
    <xf numFmtId="0" fontId="6" fillId="12" borderId="4" xfId="0" applyFont="1" applyFill="1" applyBorder="1" applyAlignment="1">
      <alignment horizontal="center" vertical="center"/>
    </xf>
    <xf numFmtId="0" fontId="0" fillId="0" borderId="1" xfId="0" applyBorder="1"/>
    <xf numFmtId="0" fontId="0" fillId="12" borderId="1" xfId="0" applyFill="1" applyBorder="1" applyAlignment="1">
      <alignment horizontal="center"/>
    </xf>
    <xf numFmtId="0" fontId="26" fillId="0" borderId="1" xfId="1" applyFill="1" applyBorder="1" applyAlignment="1" applyProtection="1">
      <alignment horizontal="center" vertical="center" wrapText="1"/>
    </xf>
    <xf numFmtId="0" fontId="26" fillId="22" borderId="1" xfId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6" fillId="0" borderId="1" xfId="1" applyFill="1" applyBorder="1" applyAlignment="1" applyProtection="1">
      <alignment horizontal="center" vertical="center"/>
    </xf>
    <xf numFmtId="49" fontId="12" fillId="22" borderId="1" xfId="0" applyNumberFormat="1" applyFont="1" applyFill="1" applyBorder="1" applyAlignment="1">
      <alignment horizontal="center"/>
    </xf>
    <xf numFmtId="0" fontId="26" fillId="22" borderId="1" xfId="1" applyFill="1" applyBorder="1" applyAlignment="1" applyProtection="1"/>
    <xf numFmtId="0" fontId="8" fillId="12" borderId="0" xfId="0" applyFont="1" applyFill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 wrapText="1"/>
    </xf>
    <xf numFmtId="0" fontId="26" fillId="0" borderId="1" xfId="1" applyBorder="1" applyAlignment="1" applyProtection="1">
      <alignment horizontal="center" vertical="center" wrapText="1"/>
    </xf>
    <xf numFmtId="49" fontId="10" fillId="0" borderId="2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CC0099"/>
      <color rgb="FFCCFF99"/>
      <color rgb="FFFF9900"/>
      <color rgb="FFFFCC66"/>
      <color rgb="FF33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38099</xdr:rowOff>
    </xdr:from>
    <xdr:to>
      <xdr:col>2</xdr:col>
      <xdr:colOff>977900</xdr:colOff>
      <xdr:row>6</xdr:row>
      <xdr:rowOff>125976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4C78E5B-6CF5-4552-B549-A51F9679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100" y="38099"/>
          <a:ext cx="2641600" cy="192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hel.morin44@yahoo.fr" TargetMode="External"/><Relationship Id="rId13" Type="http://schemas.openxmlformats.org/officeDocument/2006/relationships/hyperlink" Target="mailto:jy.creach@gmail,com" TargetMode="External"/><Relationship Id="rId18" Type="http://schemas.openxmlformats.org/officeDocument/2006/relationships/hyperlink" Target="mailto:josephaugereau@orange.fr" TargetMode="External"/><Relationship Id="rId26" Type="http://schemas.openxmlformats.org/officeDocument/2006/relationships/hyperlink" Target="mailto:clairefonteneau@free.fr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guillaume.chantreau83@gmail,com" TargetMode="External"/><Relationship Id="rId21" Type="http://schemas.openxmlformats.org/officeDocument/2006/relationships/hyperlink" Target="mailto:saintblanquet@free.fr" TargetMode="External"/><Relationship Id="rId34" Type="http://schemas.openxmlformats.org/officeDocument/2006/relationships/hyperlink" Target="mailto:steph.marie@live,fr" TargetMode="External"/><Relationship Id="rId7" Type="http://schemas.openxmlformats.org/officeDocument/2006/relationships/hyperlink" Target="mailto:stephane.picard937@orange.fr" TargetMode="External"/><Relationship Id="rId12" Type="http://schemas.openxmlformats.org/officeDocument/2006/relationships/hyperlink" Target="mailto:davidbesson.db@gmail.com" TargetMode="External"/><Relationship Id="rId17" Type="http://schemas.openxmlformats.org/officeDocument/2006/relationships/hyperlink" Target="mailto:remy.le.bourhis@hotmail.com" TargetMode="External"/><Relationship Id="rId25" Type="http://schemas.openxmlformats.org/officeDocument/2006/relationships/hyperlink" Target="mailto:hbenjamin@free.fr" TargetMode="External"/><Relationship Id="rId33" Type="http://schemas.openxmlformats.org/officeDocument/2006/relationships/hyperlink" Target="mailto:fgenin2@gmail.com" TargetMode="External"/><Relationship Id="rId38" Type="http://schemas.openxmlformats.org/officeDocument/2006/relationships/hyperlink" Target="mailto:guiotkevin@hotmail,fr" TargetMode="External"/><Relationship Id="rId2" Type="http://schemas.openxmlformats.org/officeDocument/2006/relationships/hyperlink" Target="mailto:sebjoly44@gmail,com" TargetMode="External"/><Relationship Id="rId16" Type="http://schemas.openxmlformats.org/officeDocument/2006/relationships/hyperlink" Target="mailto:mrintesion@gmail,com" TargetMode="External"/><Relationship Id="rId20" Type="http://schemas.openxmlformats.org/officeDocument/2006/relationships/hyperlink" Target="mailto:nicolas@famillepayen.fr" TargetMode="External"/><Relationship Id="rId29" Type="http://schemas.openxmlformats.org/officeDocument/2006/relationships/hyperlink" Target="mailto:nelly.naud@gmail.com" TargetMode="External"/><Relationship Id="rId1" Type="http://schemas.openxmlformats.org/officeDocument/2006/relationships/hyperlink" Target="mailto:liliandesfontaines@orange,fr" TargetMode="External"/><Relationship Id="rId6" Type="http://schemas.openxmlformats.org/officeDocument/2006/relationships/hyperlink" Target="mailto:gratonjerome@orange.fr" TargetMode="External"/><Relationship Id="rId11" Type="http://schemas.openxmlformats.org/officeDocument/2006/relationships/hyperlink" Target="mailto:tijou.jeremy@orange,fr" TargetMode="External"/><Relationship Id="rId24" Type="http://schemas.openxmlformats.org/officeDocument/2006/relationships/hyperlink" Target="mailto:anne.stephane@wanaddo.fr" TargetMode="External"/><Relationship Id="rId32" Type="http://schemas.openxmlformats.org/officeDocument/2006/relationships/hyperlink" Target="mailto:nathanlgd14@gmail,com" TargetMode="External"/><Relationship Id="rId37" Type="http://schemas.openxmlformats.org/officeDocument/2006/relationships/hyperlink" Target="mailto:vleconte@sfr,fr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michel.goyaux44@gmail,com" TargetMode="External"/><Relationship Id="rId15" Type="http://schemas.openxmlformats.org/officeDocument/2006/relationships/hyperlink" Target="mailto:seb.ndj@gmail,com" TargetMode="External"/><Relationship Id="rId23" Type="http://schemas.openxmlformats.org/officeDocument/2006/relationships/hyperlink" Target="mailto:loic.tripoteau@orange.fr" TargetMode="External"/><Relationship Id="rId28" Type="http://schemas.openxmlformats.org/officeDocument/2006/relationships/hyperlink" Target="mailto:duvernoisphilippe@orange.fr" TargetMode="External"/><Relationship Id="rId36" Type="http://schemas.openxmlformats.org/officeDocument/2006/relationships/hyperlink" Target="mailto:jottreau44@gmail.com" TargetMode="External"/><Relationship Id="rId10" Type="http://schemas.openxmlformats.org/officeDocument/2006/relationships/hyperlink" Target="mailto:alexdj1008@yahoo.fr" TargetMode="External"/><Relationship Id="rId19" Type="http://schemas.openxmlformats.org/officeDocument/2006/relationships/hyperlink" Target="mailto:nicolas@famillepayen.fr" TargetMode="External"/><Relationship Id="rId31" Type="http://schemas.openxmlformats.org/officeDocument/2006/relationships/hyperlink" Target="mailto:duperochereau@orange.fr" TargetMode="External"/><Relationship Id="rId4" Type="http://schemas.openxmlformats.org/officeDocument/2006/relationships/hyperlink" Target="mailto:cedricdugast@yahoo.fr" TargetMode="External"/><Relationship Id="rId9" Type="http://schemas.openxmlformats.org/officeDocument/2006/relationships/hyperlink" Target="mailto:elenoir@esi-France.fr" TargetMode="External"/><Relationship Id="rId14" Type="http://schemas.openxmlformats.org/officeDocument/2006/relationships/hyperlink" Target="mailto:masson_sylvain@yahoo.fr" TargetMode="External"/><Relationship Id="rId22" Type="http://schemas.openxmlformats.org/officeDocument/2006/relationships/hyperlink" Target="mailto:pelot1@live.fr" TargetMode="External"/><Relationship Id="rId27" Type="http://schemas.openxmlformats.org/officeDocument/2006/relationships/hyperlink" Target="mailto:f.de@wanadoo.fr" TargetMode="External"/><Relationship Id="rId30" Type="http://schemas.openxmlformats.org/officeDocument/2006/relationships/hyperlink" Target="mailto:achat.jpp@free,fr" TargetMode="External"/><Relationship Id="rId35" Type="http://schemas.openxmlformats.org/officeDocument/2006/relationships/hyperlink" Target="mailto:cyprien@famillepaye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CC123"/>
  <sheetViews>
    <sheetView tabSelected="1" zoomScale="85" zoomScaleNormal="85" workbookViewId="0">
      <pane xSplit="3" ySplit="10" topLeftCell="J36" activePane="bottomRight" state="frozen"/>
      <selection pane="topRight" activeCell="C1" sqref="C1"/>
      <selection pane="bottomLeft" activeCell="A7" sqref="A7"/>
      <selection pane="bottomRight" activeCell="AZ46" sqref="AZ46"/>
    </sheetView>
  </sheetViews>
  <sheetFormatPr baseColWidth="10" defaultRowHeight="14.4"/>
  <cols>
    <col min="1" max="1" width="5.88671875" customWidth="1"/>
    <col min="2" max="2" width="23.44140625" customWidth="1"/>
    <col min="3" max="3" width="17.33203125" customWidth="1"/>
    <col min="4" max="4" width="15" customWidth="1"/>
    <col min="5" max="5" width="25.5546875" customWidth="1"/>
    <col min="6" max="20" width="3.44140625" customWidth="1"/>
    <col min="21" max="21" width="1.5546875" customWidth="1"/>
    <col min="22" max="31" width="3.44140625" customWidth="1"/>
    <col min="32" max="32" width="3.77734375" customWidth="1"/>
    <col min="33" max="37" width="3.44140625" customWidth="1"/>
    <col min="38" max="38" width="1.5546875" customWidth="1"/>
    <col min="39" max="60" width="3.44140625" customWidth="1"/>
    <col min="61" max="61" width="1.5546875" customWidth="1"/>
    <col min="62" max="71" width="3.44140625" customWidth="1"/>
    <col min="72" max="72" width="11.44140625" style="5"/>
  </cols>
  <sheetData>
    <row r="3" spans="1:72" ht="33.6">
      <c r="H3" s="117" t="s">
        <v>161</v>
      </c>
      <c r="P3" s="3"/>
      <c r="AC3" s="6"/>
      <c r="AG3" s="3"/>
      <c r="BF3" s="3"/>
    </row>
    <row r="4" spans="1:72" ht="33" customHeight="1">
      <c r="B4" s="14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</row>
    <row r="5" spans="1:72" ht="24" customHeight="1">
      <c r="B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72" ht="24" thickBot="1">
      <c r="B6" s="137"/>
      <c r="P6" s="3"/>
      <c r="AC6" s="6"/>
      <c r="AE6">
        <v>0</v>
      </c>
      <c r="AG6" s="3"/>
      <c r="BF6" s="3"/>
    </row>
    <row r="7" spans="1:72" ht="21.6" thickTop="1">
      <c r="B7" s="72"/>
      <c r="C7" s="141"/>
      <c r="D7" s="73"/>
      <c r="E7" s="73"/>
      <c r="P7" s="3"/>
      <c r="AC7" s="110"/>
      <c r="AD7" s="109"/>
      <c r="AE7" s="109"/>
      <c r="AF7" s="109"/>
      <c r="AG7" s="111"/>
      <c r="AH7" s="109"/>
      <c r="AI7" s="109"/>
      <c r="AJ7" s="109"/>
      <c r="AK7" s="112" t="s">
        <v>40</v>
      </c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13"/>
      <c r="BB7" s="104"/>
      <c r="BF7" s="3"/>
    </row>
    <row r="8" spans="1:72" s="9" customFormat="1">
      <c r="F8" s="10"/>
      <c r="G8" s="11"/>
      <c r="H8" s="11"/>
      <c r="I8" s="11"/>
      <c r="J8" s="11"/>
      <c r="K8" s="16" t="s">
        <v>162</v>
      </c>
      <c r="L8" s="11"/>
      <c r="M8" s="11"/>
      <c r="N8" s="11"/>
      <c r="O8" s="11"/>
      <c r="P8" s="11"/>
      <c r="Q8" s="11"/>
      <c r="R8" s="11"/>
      <c r="S8" s="11"/>
      <c r="T8" s="12"/>
      <c r="U8" s="15"/>
      <c r="V8" s="10"/>
      <c r="W8" s="11"/>
      <c r="X8" s="11"/>
      <c r="Y8" s="11"/>
      <c r="Z8" s="11"/>
      <c r="AA8" s="11"/>
      <c r="AB8" s="16" t="s">
        <v>163</v>
      </c>
      <c r="AC8" s="13"/>
      <c r="AD8" s="11"/>
      <c r="AE8" s="11"/>
      <c r="AF8" s="11"/>
      <c r="AG8" s="11"/>
      <c r="AH8" s="11"/>
      <c r="AI8" s="11"/>
      <c r="AJ8" s="11"/>
      <c r="AK8" s="12"/>
      <c r="AL8" s="17"/>
      <c r="AM8" s="10"/>
      <c r="AN8" s="11"/>
      <c r="AO8" s="11"/>
      <c r="AP8" s="11"/>
      <c r="AQ8" s="11"/>
      <c r="AR8" s="11"/>
      <c r="AS8" s="11"/>
      <c r="AT8" s="11"/>
      <c r="AU8" s="11"/>
      <c r="AV8" s="16" t="s">
        <v>164</v>
      </c>
      <c r="AW8" s="11"/>
      <c r="AX8" s="11"/>
      <c r="AY8" s="11"/>
      <c r="AZ8" s="11"/>
      <c r="BA8" s="105"/>
      <c r="BB8" s="11"/>
      <c r="BC8" s="11"/>
      <c r="BD8" s="11"/>
      <c r="BE8" s="11"/>
      <c r="BF8" s="11"/>
      <c r="BG8" s="11"/>
      <c r="BH8" s="11"/>
      <c r="BI8" s="15"/>
      <c r="BJ8" s="10"/>
      <c r="BK8" s="11"/>
      <c r="BL8" s="11"/>
      <c r="BM8" s="11"/>
      <c r="BN8" s="16" t="s">
        <v>165</v>
      </c>
      <c r="BO8" s="11"/>
      <c r="BP8" s="11"/>
      <c r="BQ8" s="11"/>
      <c r="BR8" s="11"/>
      <c r="BS8" s="12"/>
      <c r="BT8" s="14"/>
    </row>
    <row r="9" spans="1:72">
      <c r="A9" s="48"/>
      <c r="B9" s="70"/>
      <c r="C9" s="70" t="s">
        <v>41</v>
      </c>
      <c r="D9" s="47"/>
      <c r="E9" s="47"/>
      <c r="F9" s="1">
        <v>9</v>
      </c>
      <c r="G9" s="2">
        <v>10</v>
      </c>
      <c r="H9" s="1">
        <v>11</v>
      </c>
      <c r="I9" s="2">
        <v>12</v>
      </c>
      <c r="J9" s="1">
        <v>13</v>
      </c>
      <c r="K9" s="2">
        <v>14</v>
      </c>
      <c r="L9" s="1">
        <v>15</v>
      </c>
      <c r="M9" s="2">
        <v>16</v>
      </c>
      <c r="N9" s="1">
        <v>17</v>
      </c>
      <c r="O9" s="2">
        <v>18</v>
      </c>
      <c r="P9" s="1">
        <v>19</v>
      </c>
      <c r="Q9" s="2">
        <v>20</v>
      </c>
      <c r="R9" s="1">
        <v>21</v>
      </c>
      <c r="S9" s="2">
        <v>22</v>
      </c>
      <c r="T9" s="1">
        <v>23</v>
      </c>
      <c r="U9" s="138"/>
      <c r="V9" s="2">
        <v>8</v>
      </c>
      <c r="W9" s="1">
        <v>9</v>
      </c>
      <c r="X9" s="2">
        <v>10</v>
      </c>
      <c r="Y9" s="1">
        <v>11</v>
      </c>
      <c r="Z9" s="2">
        <v>12</v>
      </c>
      <c r="AA9" s="1">
        <v>13</v>
      </c>
      <c r="AB9" s="8">
        <v>14</v>
      </c>
      <c r="AC9" s="146">
        <v>15</v>
      </c>
      <c r="AD9" s="2">
        <v>16</v>
      </c>
      <c r="AE9" s="1">
        <v>17</v>
      </c>
      <c r="AF9" s="2">
        <v>18</v>
      </c>
      <c r="AG9" s="1">
        <v>19</v>
      </c>
      <c r="AH9" s="2">
        <v>20</v>
      </c>
      <c r="AI9" s="1">
        <v>21</v>
      </c>
      <c r="AJ9" s="2">
        <v>22</v>
      </c>
      <c r="AK9" s="1">
        <v>23</v>
      </c>
      <c r="AL9" s="138"/>
      <c r="AM9" s="2">
        <v>0</v>
      </c>
      <c r="AN9" s="1">
        <v>1</v>
      </c>
      <c r="AO9" s="2">
        <v>2</v>
      </c>
      <c r="AP9" s="1">
        <v>3</v>
      </c>
      <c r="AQ9" s="2">
        <v>4</v>
      </c>
      <c r="AR9" s="1">
        <v>5</v>
      </c>
      <c r="AS9" s="2">
        <v>6</v>
      </c>
      <c r="AT9" s="1">
        <v>7</v>
      </c>
      <c r="AU9" s="2">
        <v>8</v>
      </c>
      <c r="AV9" s="1">
        <v>9</v>
      </c>
      <c r="AW9" s="2">
        <v>10</v>
      </c>
      <c r="AX9" s="1">
        <v>11</v>
      </c>
      <c r="AY9" s="2">
        <v>12</v>
      </c>
      <c r="AZ9" s="1">
        <v>13</v>
      </c>
      <c r="BA9" s="8">
        <v>14</v>
      </c>
      <c r="BB9" s="146">
        <v>15</v>
      </c>
      <c r="BC9" s="2">
        <v>16</v>
      </c>
      <c r="BD9" s="1">
        <v>17</v>
      </c>
      <c r="BE9" s="2">
        <v>18</v>
      </c>
      <c r="BF9" s="1">
        <v>19</v>
      </c>
      <c r="BG9" s="2">
        <v>20</v>
      </c>
      <c r="BH9" s="1">
        <v>21</v>
      </c>
      <c r="BI9" s="138"/>
      <c r="BJ9" s="2">
        <v>8</v>
      </c>
      <c r="BK9" s="1">
        <v>9</v>
      </c>
      <c r="BL9" s="2">
        <v>10</v>
      </c>
      <c r="BM9" s="1">
        <v>11</v>
      </c>
      <c r="BN9" s="2">
        <v>12</v>
      </c>
      <c r="BO9" s="1">
        <v>13</v>
      </c>
      <c r="BP9" s="2">
        <v>14</v>
      </c>
      <c r="BQ9" s="1">
        <v>15</v>
      </c>
      <c r="BR9" s="2">
        <v>16</v>
      </c>
      <c r="BS9" s="1">
        <v>17</v>
      </c>
    </row>
    <row r="10" spans="1:72">
      <c r="A10" s="49"/>
      <c r="B10" s="71"/>
      <c r="C10" s="71" t="s">
        <v>42</v>
      </c>
      <c r="D10" s="29"/>
      <c r="E10" s="29"/>
      <c r="F10" s="2">
        <v>10</v>
      </c>
      <c r="G10" s="1">
        <v>11</v>
      </c>
      <c r="H10" s="2">
        <v>12</v>
      </c>
      <c r="I10" s="1">
        <v>13</v>
      </c>
      <c r="J10" s="2">
        <v>14</v>
      </c>
      <c r="K10" s="1">
        <v>15</v>
      </c>
      <c r="L10" s="2">
        <v>16</v>
      </c>
      <c r="M10" s="1">
        <v>17</v>
      </c>
      <c r="N10" s="2">
        <v>18</v>
      </c>
      <c r="O10" s="1">
        <v>19</v>
      </c>
      <c r="P10" s="2">
        <v>20</v>
      </c>
      <c r="Q10" s="1">
        <v>21</v>
      </c>
      <c r="R10" s="2">
        <v>22</v>
      </c>
      <c r="S10" s="1">
        <v>23</v>
      </c>
      <c r="T10" s="2">
        <v>24</v>
      </c>
      <c r="U10" s="138"/>
      <c r="V10" s="1">
        <v>9</v>
      </c>
      <c r="W10" s="2">
        <v>10</v>
      </c>
      <c r="X10" s="1">
        <v>11</v>
      </c>
      <c r="Y10" s="2">
        <v>12</v>
      </c>
      <c r="Z10" s="1">
        <v>13</v>
      </c>
      <c r="AA10" s="2">
        <v>14</v>
      </c>
      <c r="AB10" s="7">
        <v>15</v>
      </c>
      <c r="AC10" s="147">
        <v>16</v>
      </c>
      <c r="AD10" s="1">
        <v>17</v>
      </c>
      <c r="AE10" s="190">
        <v>18</v>
      </c>
      <c r="AF10" s="1">
        <v>19</v>
      </c>
      <c r="AG10" s="2">
        <v>20</v>
      </c>
      <c r="AH10" s="1">
        <v>21</v>
      </c>
      <c r="AI10" s="2">
        <v>22</v>
      </c>
      <c r="AJ10" s="1">
        <v>23</v>
      </c>
      <c r="AK10" s="2">
        <v>24</v>
      </c>
      <c r="AL10" s="138"/>
      <c r="AM10" s="1">
        <v>1</v>
      </c>
      <c r="AN10" s="2">
        <v>2</v>
      </c>
      <c r="AO10" s="1">
        <v>3</v>
      </c>
      <c r="AP10" s="2">
        <v>4</v>
      </c>
      <c r="AQ10" s="1">
        <v>5</v>
      </c>
      <c r="AR10" s="2">
        <v>6</v>
      </c>
      <c r="AS10" s="1">
        <v>7</v>
      </c>
      <c r="AT10" s="2">
        <v>8</v>
      </c>
      <c r="AU10" s="1">
        <v>9</v>
      </c>
      <c r="AV10" s="2">
        <v>10</v>
      </c>
      <c r="AW10" s="1">
        <v>11</v>
      </c>
      <c r="AX10" s="2">
        <v>12</v>
      </c>
      <c r="AY10" s="1">
        <v>13</v>
      </c>
      <c r="AZ10" s="2">
        <v>14</v>
      </c>
      <c r="BA10" s="7">
        <v>15</v>
      </c>
      <c r="BB10" s="147">
        <v>16</v>
      </c>
      <c r="BC10" s="1">
        <v>17</v>
      </c>
      <c r="BD10" s="2">
        <v>18</v>
      </c>
      <c r="BE10" s="1">
        <v>19</v>
      </c>
      <c r="BF10" s="2">
        <v>20</v>
      </c>
      <c r="BG10" s="1">
        <v>21</v>
      </c>
      <c r="BH10" s="2">
        <v>22</v>
      </c>
      <c r="BI10" s="138"/>
      <c r="BJ10" s="1">
        <v>9</v>
      </c>
      <c r="BK10" s="2">
        <v>10</v>
      </c>
      <c r="BL10" s="1">
        <v>11</v>
      </c>
      <c r="BM10" s="2">
        <v>12</v>
      </c>
      <c r="BN10" s="1">
        <v>13</v>
      </c>
      <c r="BO10" s="2">
        <v>14</v>
      </c>
      <c r="BP10" s="1">
        <v>15</v>
      </c>
      <c r="BQ10" s="2">
        <v>16</v>
      </c>
      <c r="BR10" s="1">
        <v>17</v>
      </c>
      <c r="BS10" s="2">
        <v>18</v>
      </c>
    </row>
    <row r="11" spans="1:72" ht="15.75" customHeight="1">
      <c r="A11" s="149"/>
      <c r="B11" s="152" t="s">
        <v>0</v>
      </c>
      <c r="C11" s="152" t="s">
        <v>1</v>
      </c>
      <c r="D11" s="153" t="s">
        <v>43</v>
      </c>
      <c r="E11" s="198" t="s">
        <v>209</v>
      </c>
      <c r="F11" s="20" t="s">
        <v>84</v>
      </c>
      <c r="G11" s="20" t="s">
        <v>84</v>
      </c>
      <c r="H11" s="20" t="s">
        <v>84</v>
      </c>
      <c r="I11" s="20" t="s">
        <v>84</v>
      </c>
      <c r="J11" s="20" t="s">
        <v>84</v>
      </c>
      <c r="K11" s="20" t="s">
        <v>84</v>
      </c>
      <c r="L11" s="20" t="s">
        <v>84</v>
      </c>
      <c r="M11" s="20" t="s">
        <v>84</v>
      </c>
      <c r="N11" s="20" t="s">
        <v>84</v>
      </c>
      <c r="O11" s="20" t="s">
        <v>84</v>
      </c>
      <c r="P11" s="20" t="s">
        <v>84</v>
      </c>
      <c r="Q11" s="20" t="s">
        <v>84</v>
      </c>
      <c r="R11" s="20" t="s">
        <v>84</v>
      </c>
      <c r="S11" s="20" t="s">
        <v>84</v>
      </c>
      <c r="T11" s="20" t="s">
        <v>84</v>
      </c>
      <c r="U11" s="167"/>
      <c r="V11" s="166"/>
      <c r="W11" s="166"/>
      <c r="X11" s="168"/>
      <c r="Y11" s="169"/>
      <c r="Z11" s="169"/>
      <c r="AA11" s="169"/>
      <c r="AB11" s="170"/>
      <c r="AC11" s="171"/>
      <c r="AD11" s="21" t="s">
        <v>95</v>
      </c>
      <c r="AE11" s="21" t="s">
        <v>95</v>
      </c>
      <c r="AF11" s="21" t="s">
        <v>95</v>
      </c>
      <c r="AG11" s="21" t="s">
        <v>95</v>
      </c>
      <c r="AH11" s="21" t="s">
        <v>95</v>
      </c>
      <c r="AI11" s="21" t="s">
        <v>95</v>
      </c>
      <c r="AJ11" s="21" t="s">
        <v>95</v>
      </c>
      <c r="AK11" s="21" t="s">
        <v>95</v>
      </c>
      <c r="AL11" s="167"/>
      <c r="AM11" s="169"/>
      <c r="AN11" s="169"/>
      <c r="AO11" s="169"/>
      <c r="AP11" s="169"/>
      <c r="AQ11" s="169"/>
      <c r="AR11" s="169"/>
      <c r="AS11" s="169"/>
      <c r="AT11" s="169"/>
      <c r="AU11" s="169"/>
      <c r="AV11" s="168"/>
      <c r="AW11" s="169"/>
      <c r="AX11" s="169"/>
      <c r="AY11" s="169"/>
      <c r="AZ11" s="169"/>
      <c r="BA11" s="170"/>
      <c r="BB11" s="171"/>
      <c r="BC11" s="169"/>
      <c r="BD11" s="169"/>
      <c r="BE11" s="169"/>
      <c r="BF11" s="169"/>
      <c r="BG11" s="169"/>
      <c r="BH11" s="169"/>
      <c r="BI11" s="167"/>
      <c r="BJ11" s="169"/>
      <c r="BK11" s="172"/>
      <c r="BL11" s="172"/>
      <c r="BM11" s="172"/>
      <c r="BN11" s="169"/>
      <c r="BO11" s="169"/>
      <c r="BP11" s="169"/>
      <c r="BQ11" s="169"/>
      <c r="BR11" s="169"/>
      <c r="BS11" s="169"/>
    </row>
    <row r="12" spans="1:72" ht="15.75" customHeight="1">
      <c r="A12" s="149"/>
      <c r="B12" s="152" t="s">
        <v>221</v>
      </c>
      <c r="C12" s="152" t="s">
        <v>222</v>
      </c>
      <c r="D12" s="153" t="s">
        <v>223</v>
      </c>
      <c r="E12" s="199" t="s">
        <v>224</v>
      </c>
      <c r="F12" s="166"/>
      <c r="G12" s="166"/>
      <c r="H12" s="166"/>
      <c r="I12" s="166"/>
      <c r="J12" s="166"/>
      <c r="K12" s="166"/>
      <c r="L12" s="166"/>
      <c r="M12" s="166"/>
      <c r="N12" s="20" t="s">
        <v>84</v>
      </c>
      <c r="O12" s="20" t="s">
        <v>84</v>
      </c>
      <c r="P12" s="20" t="s">
        <v>84</v>
      </c>
      <c r="Q12" s="20" t="s">
        <v>84</v>
      </c>
      <c r="R12" s="20" t="s">
        <v>84</v>
      </c>
      <c r="S12" s="20" t="s">
        <v>84</v>
      </c>
      <c r="T12" s="20" t="s">
        <v>84</v>
      </c>
      <c r="U12" s="167"/>
      <c r="V12" s="27" t="s">
        <v>109</v>
      </c>
      <c r="W12" s="27" t="s">
        <v>109</v>
      </c>
      <c r="X12" s="27" t="s">
        <v>109</v>
      </c>
      <c r="Y12" s="27" t="s">
        <v>109</v>
      </c>
      <c r="Z12" s="27" t="s">
        <v>109</v>
      </c>
      <c r="AA12" s="27" t="s">
        <v>109</v>
      </c>
      <c r="AB12" s="27" t="s">
        <v>109</v>
      </c>
      <c r="AC12" s="27" t="s">
        <v>109</v>
      </c>
      <c r="AD12" s="27" t="s">
        <v>109</v>
      </c>
      <c r="AE12" s="27" t="s">
        <v>109</v>
      </c>
      <c r="AF12" s="27" t="s">
        <v>109</v>
      </c>
      <c r="AG12" s="27" t="s">
        <v>109</v>
      </c>
      <c r="AH12" s="22" t="s">
        <v>97</v>
      </c>
      <c r="AI12" s="22" t="s">
        <v>97</v>
      </c>
      <c r="AJ12" s="22" t="s">
        <v>97</v>
      </c>
      <c r="AK12" s="27" t="s">
        <v>109</v>
      </c>
      <c r="AL12" s="167"/>
      <c r="AM12" s="169"/>
      <c r="AN12" s="169"/>
      <c r="AO12" s="169"/>
      <c r="AP12" s="169"/>
      <c r="AQ12" s="169"/>
      <c r="AR12" s="169"/>
      <c r="AS12" s="169"/>
      <c r="AT12" s="50" t="s">
        <v>83</v>
      </c>
      <c r="AU12" s="27" t="s">
        <v>109</v>
      </c>
      <c r="AV12" s="27" t="s">
        <v>109</v>
      </c>
      <c r="AW12" s="27" t="s">
        <v>109</v>
      </c>
      <c r="AX12" s="27" t="s">
        <v>109</v>
      </c>
      <c r="AY12" s="27" t="s">
        <v>109</v>
      </c>
      <c r="AZ12" s="27" t="s">
        <v>109</v>
      </c>
      <c r="BA12" s="27" t="s">
        <v>109</v>
      </c>
      <c r="BB12" s="27" t="s">
        <v>109</v>
      </c>
      <c r="BC12" s="27" t="s">
        <v>109</v>
      </c>
      <c r="BD12" s="27" t="s">
        <v>109</v>
      </c>
      <c r="BE12" s="27" t="s">
        <v>109</v>
      </c>
      <c r="BF12" s="27" t="s">
        <v>109</v>
      </c>
      <c r="BG12" s="169"/>
      <c r="BH12" s="169"/>
      <c r="BI12" s="167"/>
      <c r="BJ12" s="169"/>
      <c r="BK12" s="172"/>
      <c r="BL12" s="172"/>
      <c r="BM12" s="172"/>
      <c r="BN12" s="169"/>
      <c r="BO12" s="169"/>
      <c r="BP12" s="169"/>
      <c r="BQ12" s="169"/>
      <c r="BR12" s="169"/>
      <c r="BS12" s="169"/>
    </row>
    <row r="13" spans="1:72" ht="15.75" customHeight="1">
      <c r="A13" s="149"/>
      <c r="B13" s="152" t="s">
        <v>201</v>
      </c>
      <c r="C13" s="152" t="s">
        <v>202</v>
      </c>
      <c r="D13" s="153" t="s">
        <v>203</v>
      </c>
      <c r="E13" s="187" t="s">
        <v>204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97"/>
      <c r="Q13" s="166"/>
      <c r="R13" s="166"/>
      <c r="S13" s="166"/>
      <c r="T13" s="166"/>
      <c r="U13" s="167"/>
      <c r="V13" s="166"/>
      <c r="W13" s="166"/>
      <c r="X13" s="168"/>
      <c r="Y13" s="169"/>
      <c r="Z13" s="169"/>
      <c r="AA13" s="27" t="s">
        <v>109</v>
      </c>
      <c r="AB13" s="27" t="s">
        <v>109</v>
      </c>
      <c r="AC13" s="27" t="s">
        <v>109</v>
      </c>
      <c r="AD13" s="27" t="s">
        <v>109</v>
      </c>
      <c r="AE13" s="27" t="s">
        <v>109</v>
      </c>
      <c r="AF13" s="27" t="s">
        <v>109</v>
      </c>
      <c r="AG13" s="103" t="s">
        <v>83</v>
      </c>
      <c r="AH13" s="27" t="s">
        <v>109</v>
      </c>
      <c r="AI13" s="27" t="s">
        <v>109</v>
      </c>
      <c r="AJ13" s="54" t="s">
        <v>89</v>
      </c>
      <c r="AK13" s="54" t="s">
        <v>89</v>
      </c>
      <c r="AL13" s="167"/>
      <c r="AM13" s="54" t="s">
        <v>89</v>
      </c>
      <c r="AN13" s="27" t="s">
        <v>109</v>
      </c>
      <c r="AO13" s="27" t="s">
        <v>109</v>
      </c>
      <c r="AP13" s="27" t="s">
        <v>109</v>
      </c>
      <c r="AQ13" s="54" t="s">
        <v>89</v>
      </c>
      <c r="AR13" s="54" t="s">
        <v>89</v>
      </c>
      <c r="AS13" s="54" t="s">
        <v>89</v>
      </c>
      <c r="AT13" s="27" t="s">
        <v>109</v>
      </c>
      <c r="AU13" s="27" t="s">
        <v>109</v>
      </c>
      <c r="AV13" s="27" t="s">
        <v>109</v>
      </c>
      <c r="AW13" s="56" t="s">
        <v>91</v>
      </c>
      <c r="AX13" s="56" t="s">
        <v>91</v>
      </c>
      <c r="AY13" s="56" t="s">
        <v>91</v>
      </c>
      <c r="AZ13" s="27" t="s">
        <v>109</v>
      </c>
      <c r="BA13" s="27" t="s">
        <v>109</v>
      </c>
      <c r="BB13" s="27" t="s">
        <v>109</v>
      </c>
      <c r="BC13" s="28" t="s">
        <v>108</v>
      </c>
      <c r="BD13" s="28" t="s">
        <v>108</v>
      </c>
      <c r="BE13" s="28" t="s">
        <v>108</v>
      </c>
      <c r="BF13" s="28" t="s">
        <v>108</v>
      </c>
      <c r="BG13" s="169"/>
      <c r="BH13" s="169"/>
      <c r="BI13" s="167"/>
      <c r="BJ13" s="169"/>
      <c r="BK13" s="172"/>
      <c r="BL13" s="172"/>
      <c r="BM13" s="172"/>
      <c r="BN13" s="169"/>
      <c r="BO13" s="169"/>
      <c r="BP13" s="169"/>
      <c r="BQ13" s="169"/>
      <c r="BR13" s="169"/>
      <c r="BS13" s="169"/>
    </row>
    <row r="14" spans="1:72" ht="15.75" customHeight="1">
      <c r="A14" s="149"/>
      <c r="B14" s="132" t="s">
        <v>26</v>
      </c>
      <c r="C14" s="132" t="s">
        <v>44</v>
      </c>
      <c r="D14" s="154" t="s">
        <v>45</v>
      </c>
      <c r="E14" s="154"/>
      <c r="F14" s="169"/>
      <c r="G14" s="169"/>
      <c r="H14" s="169"/>
      <c r="I14" s="169"/>
      <c r="J14" s="169"/>
      <c r="K14" s="169"/>
      <c r="L14" s="166" t="s">
        <v>84</v>
      </c>
      <c r="M14" s="166" t="s">
        <v>84</v>
      </c>
      <c r="N14" s="166" t="s">
        <v>84</v>
      </c>
      <c r="O14" s="20" t="s">
        <v>84</v>
      </c>
      <c r="P14" s="20" t="s">
        <v>84</v>
      </c>
      <c r="Q14" s="20" t="s">
        <v>84</v>
      </c>
      <c r="R14" s="20" t="s">
        <v>84</v>
      </c>
      <c r="S14" s="166" t="s">
        <v>84</v>
      </c>
      <c r="T14" s="166" t="s">
        <v>84</v>
      </c>
      <c r="U14" s="167"/>
      <c r="V14" s="169"/>
      <c r="W14" s="169"/>
      <c r="X14" s="169"/>
      <c r="Y14" s="169"/>
      <c r="Z14" s="169"/>
      <c r="AA14" s="173"/>
      <c r="AB14" s="174"/>
      <c r="AC14" s="175"/>
      <c r="AD14" s="173"/>
      <c r="AE14" s="173"/>
      <c r="AF14" s="172"/>
      <c r="AG14" s="172"/>
      <c r="AH14" s="172"/>
      <c r="AI14" s="166"/>
      <c r="AJ14" s="166"/>
      <c r="AK14" s="166"/>
      <c r="AL14" s="167"/>
      <c r="AM14" s="169"/>
      <c r="AN14" s="169"/>
      <c r="AO14" s="169"/>
      <c r="AP14" s="166"/>
      <c r="AQ14" s="173"/>
      <c r="AR14" s="168"/>
      <c r="AS14" s="169"/>
      <c r="AT14" s="169"/>
      <c r="AU14" s="169"/>
      <c r="AV14" s="169"/>
      <c r="AW14" s="169"/>
      <c r="AX14" s="169"/>
      <c r="AY14" s="27" t="s">
        <v>109</v>
      </c>
      <c r="AZ14" s="27" t="s">
        <v>109</v>
      </c>
      <c r="BA14" s="27" t="s">
        <v>109</v>
      </c>
      <c r="BB14" s="27" t="s">
        <v>109</v>
      </c>
      <c r="BC14" s="28" t="s">
        <v>108</v>
      </c>
      <c r="BD14" s="28" t="s">
        <v>108</v>
      </c>
      <c r="BE14" s="28" t="s">
        <v>108</v>
      </c>
      <c r="BF14" s="28" t="s">
        <v>108</v>
      </c>
      <c r="BG14" s="169"/>
      <c r="BH14" s="169"/>
      <c r="BI14" s="167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</row>
    <row r="15" spans="1:72" ht="15.75" customHeight="1">
      <c r="A15" s="149"/>
      <c r="B15" s="132" t="s">
        <v>28</v>
      </c>
      <c r="C15" s="132" t="s">
        <v>27</v>
      </c>
      <c r="D15" s="154" t="s">
        <v>46</v>
      </c>
      <c r="E15" s="191" t="s">
        <v>207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7"/>
      <c r="V15" s="169"/>
      <c r="W15" s="169"/>
      <c r="X15" s="169"/>
      <c r="Y15" s="169"/>
      <c r="Z15" s="169"/>
      <c r="AA15" s="169"/>
      <c r="AB15" s="170"/>
      <c r="AC15" s="177"/>
      <c r="AD15" s="169"/>
      <c r="AE15" s="22" t="s">
        <v>97</v>
      </c>
      <c r="AF15" s="22" t="s">
        <v>97</v>
      </c>
      <c r="AG15" s="22" t="s">
        <v>97</v>
      </c>
      <c r="AH15" s="50" t="s">
        <v>83</v>
      </c>
      <c r="AI15" s="27" t="s">
        <v>109</v>
      </c>
      <c r="AJ15" s="56" t="s">
        <v>91</v>
      </c>
      <c r="AK15" s="56" t="s">
        <v>91</v>
      </c>
      <c r="AL15" s="167"/>
      <c r="AM15" s="56" t="s">
        <v>91</v>
      </c>
      <c r="AN15" s="27" t="s">
        <v>109</v>
      </c>
      <c r="AO15" s="27" t="s">
        <v>109</v>
      </c>
      <c r="AP15" s="27" t="s">
        <v>109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54" t="s">
        <v>89</v>
      </c>
      <c r="BA15" s="54" t="s">
        <v>89</v>
      </c>
      <c r="BB15" s="54" t="s">
        <v>89</v>
      </c>
      <c r="BC15" s="169"/>
      <c r="BD15" s="169"/>
      <c r="BE15" s="169"/>
      <c r="BF15" s="169"/>
      <c r="BG15" s="169"/>
      <c r="BH15" s="169"/>
      <c r="BI15" s="167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</row>
    <row r="16" spans="1:72" ht="15.75" customHeight="1">
      <c r="A16" s="149"/>
      <c r="B16" s="132" t="s">
        <v>28</v>
      </c>
      <c r="C16" s="132" t="s">
        <v>256</v>
      </c>
      <c r="D16" s="154"/>
      <c r="E16" s="191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7"/>
      <c r="V16" s="169"/>
      <c r="W16" s="169"/>
      <c r="X16" s="169"/>
      <c r="Y16" s="169"/>
      <c r="Z16" s="169"/>
      <c r="AA16" s="169"/>
      <c r="AB16" s="170"/>
      <c r="AC16" s="177"/>
      <c r="AD16" s="169"/>
      <c r="AE16" s="22" t="s">
        <v>97</v>
      </c>
      <c r="AF16" s="22" t="s">
        <v>97</v>
      </c>
      <c r="AG16" s="22" t="s">
        <v>97</v>
      </c>
      <c r="AH16" s="172"/>
      <c r="AI16" s="173"/>
      <c r="AJ16" s="166"/>
      <c r="AK16" s="166"/>
      <c r="AL16" s="167"/>
      <c r="AM16" s="166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2"/>
      <c r="BA16" s="178"/>
      <c r="BB16" s="188"/>
      <c r="BC16" s="169"/>
      <c r="BD16" s="169"/>
      <c r="BE16" s="169"/>
      <c r="BF16" s="169"/>
      <c r="BG16" s="169"/>
      <c r="BH16" s="169"/>
      <c r="BI16" s="167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</row>
    <row r="17" spans="1:72" ht="15.75" customHeight="1">
      <c r="A17" s="149"/>
      <c r="B17" s="132" t="s">
        <v>28</v>
      </c>
      <c r="C17" s="132" t="s">
        <v>257</v>
      </c>
      <c r="D17" s="154"/>
      <c r="E17" s="191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7"/>
      <c r="V17" s="169"/>
      <c r="W17" s="169"/>
      <c r="X17" s="169"/>
      <c r="Y17" s="169"/>
      <c r="Z17" s="169"/>
      <c r="AA17" s="169"/>
      <c r="AB17" s="170"/>
      <c r="AC17" s="177"/>
      <c r="AD17" s="169"/>
      <c r="AE17" s="22" t="s">
        <v>97</v>
      </c>
      <c r="AF17" s="22" t="s">
        <v>97</v>
      </c>
      <c r="AG17" s="22" t="s">
        <v>97</v>
      </c>
      <c r="AH17" s="172"/>
      <c r="AI17" s="173"/>
      <c r="AJ17" s="166"/>
      <c r="AK17" s="166"/>
      <c r="AL17" s="167"/>
      <c r="AM17" s="166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2"/>
      <c r="BA17" s="178"/>
      <c r="BB17" s="188"/>
      <c r="BC17" s="169"/>
      <c r="BD17" s="169"/>
      <c r="BE17" s="169"/>
      <c r="BF17" s="169"/>
      <c r="BG17" s="169"/>
      <c r="BH17" s="169"/>
      <c r="BI17" s="167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</row>
    <row r="18" spans="1:72" ht="15.75" customHeight="1">
      <c r="A18" s="149"/>
      <c r="B18" s="152" t="s">
        <v>176</v>
      </c>
      <c r="C18" s="152" t="s">
        <v>172</v>
      </c>
      <c r="D18" s="153" t="s">
        <v>185</v>
      </c>
      <c r="E18" s="187" t="s">
        <v>177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6"/>
      <c r="P18" s="166"/>
      <c r="Q18" s="166"/>
      <c r="R18" s="166"/>
      <c r="S18" s="166"/>
      <c r="T18" s="166"/>
      <c r="U18" s="167"/>
      <c r="V18" s="169"/>
      <c r="W18" s="169"/>
      <c r="X18" s="169"/>
      <c r="Y18" s="169"/>
      <c r="Z18" s="169"/>
      <c r="AA18" s="50" t="s">
        <v>83</v>
      </c>
      <c r="AB18" s="27" t="s">
        <v>109</v>
      </c>
      <c r="AC18" s="27" t="s">
        <v>109</v>
      </c>
      <c r="AD18" s="54" t="s">
        <v>89</v>
      </c>
      <c r="AE18" s="54" t="s">
        <v>89</v>
      </c>
      <c r="AF18" s="54" t="s">
        <v>89</v>
      </c>
      <c r="AG18" s="169"/>
      <c r="AH18" s="169"/>
      <c r="AI18" s="169"/>
      <c r="AJ18" s="169"/>
      <c r="AK18" s="169"/>
      <c r="AL18" s="167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70"/>
      <c r="BB18" s="171"/>
      <c r="BC18" s="169"/>
      <c r="BD18" s="169"/>
      <c r="BE18" s="169"/>
      <c r="BF18" s="169"/>
      <c r="BG18" s="169"/>
      <c r="BH18" s="169"/>
      <c r="BI18" s="167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</row>
    <row r="19" spans="1:72" s="119" customFormat="1" ht="15.75" customHeight="1">
      <c r="A19" s="149"/>
      <c r="B19" s="132" t="s">
        <v>37</v>
      </c>
      <c r="C19" s="132" t="s">
        <v>20</v>
      </c>
      <c r="D19" s="157" t="s">
        <v>47</v>
      </c>
      <c r="E19" s="194" t="s">
        <v>196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  <c r="V19" s="169"/>
      <c r="W19" s="169"/>
      <c r="X19" s="169"/>
      <c r="Y19" s="22" t="s">
        <v>97</v>
      </c>
      <c r="Z19" s="22" t="s">
        <v>97</v>
      </c>
      <c r="AA19" s="22" t="s">
        <v>97</v>
      </c>
      <c r="AB19" s="27" t="s">
        <v>109</v>
      </c>
      <c r="AC19" s="27" t="s">
        <v>109</v>
      </c>
      <c r="AD19" s="27" t="s">
        <v>109</v>
      </c>
      <c r="AE19" s="27" t="s">
        <v>109</v>
      </c>
      <c r="AF19" s="27" t="s">
        <v>109</v>
      </c>
      <c r="AG19" s="27" t="s">
        <v>109</v>
      </c>
      <c r="AH19" s="22" t="s">
        <v>97</v>
      </c>
      <c r="AI19" s="22" t="s">
        <v>97</v>
      </c>
      <c r="AJ19" s="22" t="s">
        <v>97</v>
      </c>
      <c r="AK19" s="22" t="s">
        <v>97</v>
      </c>
      <c r="AL19" s="167"/>
      <c r="AM19" s="27" t="s">
        <v>109</v>
      </c>
      <c r="AN19" s="27" t="s">
        <v>109</v>
      </c>
      <c r="AO19" s="50" t="s">
        <v>83</v>
      </c>
      <c r="AP19" s="27" t="s">
        <v>109</v>
      </c>
      <c r="AQ19" s="27" t="s">
        <v>109</v>
      </c>
      <c r="AR19" s="27" t="s">
        <v>109</v>
      </c>
      <c r="AS19" s="27" t="s">
        <v>109</v>
      </c>
      <c r="AT19" s="27" t="s">
        <v>109</v>
      </c>
      <c r="AU19" s="27" t="s">
        <v>109</v>
      </c>
      <c r="AV19" s="27" t="s">
        <v>109</v>
      </c>
      <c r="AW19" s="27" t="s">
        <v>109</v>
      </c>
      <c r="AX19" s="22" t="s">
        <v>97</v>
      </c>
      <c r="AY19" s="22" t="s">
        <v>97</v>
      </c>
      <c r="AZ19" s="22" t="s">
        <v>97</v>
      </c>
      <c r="BA19" s="22" t="s">
        <v>97</v>
      </c>
      <c r="BB19" s="179"/>
      <c r="BC19" s="172"/>
      <c r="BD19" s="172"/>
      <c r="BE19" s="172"/>
      <c r="BF19" s="172"/>
      <c r="BG19" s="169"/>
      <c r="BH19" s="169"/>
      <c r="BI19" s="167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20"/>
    </row>
    <row r="20" spans="1:72" ht="15.75" customHeight="1">
      <c r="A20" s="149"/>
      <c r="B20" s="152" t="s">
        <v>3</v>
      </c>
      <c r="C20" s="152" t="s">
        <v>4</v>
      </c>
      <c r="D20" s="153" t="s">
        <v>48</v>
      </c>
      <c r="E20" s="187" t="s">
        <v>205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6"/>
      <c r="R20" s="166"/>
      <c r="S20" s="166"/>
      <c r="T20" s="166"/>
      <c r="U20" s="167"/>
      <c r="V20" s="169"/>
      <c r="W20" s="169"/>
      <c r="X20" s="169"/>
      <c r="Y20" s="169"/>
      <c r="Z20" s="52" t="s">
        <v>86</v>
      </c>
      <c r="AA20" s="52" t="s">
        <v>86</v>
      </c>
      <c r="AB20" s="52" t="s">
        <v>86</v>
      </c>
      <c r="AC20" s="52" t="s">
        <v>86</v>
      </c>
      <c r="AD20" s="52" t="s">
        <v>86</v>
      </c>
      <c r="AE20" s="52" t="s">
        <v>86</v>
      </c>
      <c r="AF20" s="52" t="s">
        <v>86</v>
      </c>
      <c r="AG20" s="52" t="s">
        <v>86</v>
      </c>
      <c r="AH20" s="52" t="s">
        <v>86</v>
      </c>
      <c r="AI20" s="52" t="s">
        <v>86</v>
      </c>
      <c r="AJ20" s="52" t="s">
        <v>86</v>
      </c>
      <c r="AK20" s="52" t="s">
        <v>86</v>
      </c>
      <c r="AL20" s="52" t="s">
        <v>86</v>
      </c>
      <c r="AM20" s="52" t="s">
        <v>86</v>
      </c>
      <c r="AN20" s="52" t="s">
        <v>86</v>
      </c>
      <c r="AO20" s="52" t="s">
        <v>86</v>
      </c>
      <c r="AP20" s="52" t="s">
        <v>86</v>
      </c>
      <c r="AQ20" s="52" t="s">
        <v>86</v>
      </c>
      <c r="AR20" s="52" t="s">
        <v>86</v>
      </c>
      <c r="AS20" s="52" t="s">
        <v>86</v>
      </c>
      <c r="AT20" s="52" t="s">
        <v>86</v>
      </c>
      <c r="AU20" s="52" t="s">
        <v>86</v>
      </c>
      <c r="AV20" s="52" t="s">
        <v>86</v>
      </c>
      <c r="AW20" s="52" t="s">
        <v>86</v>
      </c>
      <c r="AX20" s="52" t="s">
        <v>86</v>
      </c>
      <c r="AY20" s="52" t="s">
        <v>86</v>
      </c>
      <c r="AZ20" s="52" t="s">
        <v>86</v>
      </c>
      <c r="BA20" s="52" t="s">
        <v>86</v>
      </c>
      <c r="BB20" s="52" t="s">
        <v>86</v>
      </c>
      <c r="BC20" s="172"/>
      <c r="BD20" s="172"/>
      <c r="BE20" s="172"/>
      <c r="BF20" s="169"/>
      <c r="BG20" s="169"/>
      <c r="BH20" s="169"/>
      <c r="BI20" s="167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</row>
    <row r="21" spans="1:72" ht="15.75" customHeight="1">
      <c r="A21" s="149"/>
      <c r="B21" s="152" t="s">
        <v>166</v>
      </c>
      <c r="C21" s="152" t="s">
        <v>167</v>
      </c>
      <c r="D21" s="153" t="s">
        <v>186</v>
      </c>
      <c r="E21" s="187" t="s">
        <v>168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6"/>
      <c r="R21" s="166"/>
      <c r="S21" s="166"/>
      <c r="T21" s="166"/>
      <c r="U21" s="167"/>
      <c r="V21" s="172"/>
      <c r="W21" s="172"/>
      <c r="X21" s="169"/>
      <c r="Y21" s="50" t="s">
        <v>83</v>
      </c>
      <c r="Z21" s="27" t="s">
        <v>109</v>
      </c>
      <c r="AA21" s="27" t="s">
        <v>109</v>
      </c>
      <c r="AB21" s="27" t="s">
        <v>109</v>
      </c>
      <c r="AC21" s="27" t="s">
        <v>109</v>
      </c>
      <c r="AD21" s="54" t="s">
        <v>89</v>
      </c>
      <c r="AE21" s="54" t="s">
        <v>89</v>
      </c>
      <c r="AF21" s="54" t="s">
        <v>89</v>
      </c>
      <c r="AG21" s="172"/>
      <c r="AH21" s="172"/>
      <c r="AI21" s="172"/>
      <c r="AJ21" s="172"/>
      <c r="AK21" s="172"/>
      <c r="AL21" s="167"/>
      <c r="AM21" s="172"/>
      <c r="AN21" s="172"/>
      <c r="AO21" s="172"/>
      <c r="AP21" s="172"/>
      <c r="AQ21" s="172"/>
      <c r="AR21" s="172"/>
      <c r="AS21" s="166"/>
      <c r="AT21" s="166"/>
      <c r="AU21" s="166"/>
      <c r="AV21" s="166"/>
      <c r="AW21" s="56" t="s">
        <v>91</v>
      </c>
      <c r="AX21" s="56" t="s">
        <v>91</v>
      </c>
      <c r="AY21" s="56" t="s">
        <v>91</v>
      </c>
      <c r="AZ21" s="172"/>
      <c r="BA21" s="178"/>
      <c r="BB21" s="179"/>
      <c r="BC21" s="172"/>
      <c r="BD21" s="172"/>
      <c r="BE21" s="172"/>
      <c r="BF21" s="169"/>
      <c r="BG21" s="169"/>
      <c r="BH21" s="169"/>
      <c r="BI21" s="167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</row>
    <row r="22" spans="1:72" ht="15.75" customHeight="1">
      <c r="A22" s="149"/>
      <c r="B22" s="152" t="s">
        <v>232</v>
      </c>
      <c r="C22" s="152" t="s">
        <v>12</v>
      </c>
      <c r="D22" s="153" t="s">
        <v>233</v>
      </c>
      <c r="E22" s="187" t="s">
        <v>234</v>
      </c>
      <c r="F22" s="169"/>
      <c r="G22" s="169"/>
      <c r="H22" s="169"/>
      <c r="I22" s="169"/>
      <c r="J22" s="169"/>
      <c r="K22" s="169"/>
      <c r="L22" s="169"/>
      <c r="M22" s="169"/>
      <c r="N22" s="20" t="s">
        <v>84</v>
      </c>
      <c r="O22" s="20" t="s">
        <v>84</v>
      </c>
      <c r="P22" s="20" t="s">
        <v>84</v>
      </c>
      <c r="Q22" s="20" t="s">
        <v>84</v>
      </c>
      <c r="R22" s="20" t="s">
        <v>84</v>
      </c>
      <c r="S22" s="20" t="s">
        <v>84</v>
      </c>
      <c r="T22" s="20" t="s">
        <v>84</v>
      </c>
      <c r="U22" s="167"/>
      <c r="V22" s="172"/>
      <c r="W22" s="172"/>
      <c r="X22" s="169"/>
      <c r="Y22" s="172"/>
      <c r="Z22" s="27"/>
      <c r="AA22" s="56" t="s">
        <v>91</v>
      </c>
      <c r="AB22" s="56" t="s">
        <v>91</v>
      </c>
      <c r="AC22" s="56" t="s">
        <v>91</v>
      </c>
      <c r="AD22" s="50" t="s">
        <v>83</v>
      </c>
      <c r="AE22" s="172"/>
      <c r="AF22" s="172"/>
      <c r="AG22" s="172"/>
      <c r="AH22" s="172"/>
      <c r="AI22" s="172"/>
      <c r="AJ22" s="172"/>
      <c r="AK22" s="172"/>
      <c r="AL22" s="167"/>
      <c r="AM22" s="172"/>
      <c r="AN22" s="172"/>
      <c r="AO22" s="172"/>
      <c r="AP22" s="172"/>
      <c r="AQ22" s="172"/>
      <c r="AR22" s="172"/>
      <c r="AS22" s="75" t="s">
        <v>112</v>
      </c>
      <c r="AT22" s="75" t="s">
        <v>112</v>
      </c>
      <c r="AU22" s="75" t="s">
        <v>112</v>
      </c>
      <c r="AV22" s="75" t="s">
        <v>112</v>
      </c>
      <c r="AW22" s="75" t="s">
        <v>112</v>
      </c>
      <c r="AX22" s="172"/>
      <c r="AY22" s="172"/>
      <c r="AZ22" s="172"/>
      <c r="BA22" s="178"/>
      <c r="BB22" s="179"/>
      <c r="BC22" s="28" t="s">
        <v>108</v>
      </c>
      <c r="BD22" s="28" t="s">
        <v>108</v>
      </c>
      <c r="BE22" s="28" t="s">
        <v>108</v>
      </c>
      <c r="BF22" s="28" t="s">
        <v>108</v>
      </c>
      <c r="BG22" s="169"/>
      <c r="BH22" s="169"/>
      <c r="BI22" s="167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</row>
    <row r="23" spans="1:72" ht="15.75" customHeight="1">
      <c r="A23" s="149"/>
      <c r="B23" s="152" t="s">
        <v>232</v>
      </c>
      <c r="C23" s="152" t="s">
        <v>29</v>
      </c>
      <c r="D23" s="153"/>
      <c r="E23" s="187"/>
      <c r="F23" s="169"/>
      <c r="G23" s="169"/>
      <c r="H23" s="169"/>
      <c r="I23" s="169"/>
      <c r="J23" s="169"/>
      <c r="K23" s="169"/>
      <c r="L23" s="169"/>
      <c r="M23" s="169"/>
      <c r="N23" s="20" t="s">
        <v>84</v>
      </c>
      <c r="O23" s="20" t="s">
        <v>84</v>
      </c>
      <c r="P23" s="20" t="s">
        <v>84</v>
      </c>
      <c r="Q23" s="20" t="s">
        <v>84</v>
      </c>
      <c r="R23" s="20" t="s">
        <v>84</v>
      </c>
      <c r="S23" s="20" t="s">
        <v>84</v>
      </c>
      <c r="T23" s="20" t="s">
        <v>84</v>
      </c>
      <c r="U23" s="167"/>
      <c r="V23" s="172"/>
      <c r="W23" s="172"/>
      <c r="X23" s="169"/>
      <c r="Y23" s="172"/>
      <c r="Z23" s="27"/>
      <c r="AA23" s="166"/>
      <c r="AB23" s="176"/>
      <c r="AC23" s="183"/>
      <c r="AD23" s="172"/>
      <c r="AE23" s="172"/>
      <c r="AF23" s="172"/>
      <c r="AG23" s="172"/>
      <c r="AH23" s="172"/>
      <c r="AI23" s="172"/>
      <c r="AJ23" s="172"/>
      <c r="AK23" s="172"/>
      <c r="AL23" s="167"/>
      <c r="AM23" s="172"/>
      <c r="AN23" s="172"/>
      <c r="AO23" s="172"/>
      <c r="AP23" s="172"/>
      <c r="AQ23" s="172"/>
      <c r="AR23" s="172"/>
      <c r="AS23" s="166"/>
      <c r="AT23" s="166"/>
      <c r="AU23" s="166"/>
      <c r="AV23" s="166"/>
      <c r="AW23" s="166"/>
      <c r="AX23" s="172"/>
      <c r="AY23" s="172"/>
      <c r="AZ23" s="172"/>
      <c r="BA23" s="178"/>
      <c r="BB23" s="179"/>
      <c r="BC23" s="28" t="s">
        <v>108</v>
      </c>
      <c r="BD23" s="28" t="s">
        <v>108</v>
      </c>
      <c r="BE23" s="28" t="s">
        <v>108</v>
      </c>
      <c r="BF23" s="28" t="s">
        <v>108</v>
      </c>
      <c r="BG23" s="169"/>
      <c r="BH23" s="169"/>
      <c r="BI23" s="167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</row>
    <row r="24" spans="1:72" ht="15.75" customHeight="1">
      <c r="A24" s="149"/>
      <c r="B24" s="132" t="s">
        <v>178</v>
      </c>
      <c r="C24" s="132" t="s">
        <v>179</v>
      </c>
      <c r="D24" s="154" t="s">
        <v>187</v>
      </c>
      <c r="E24" s="191" t="s">
        <v>180</v>
      </c>
      <c r="F24" s="169"/>
      <c r="G24" s="169"/>
      <c r="H24" s="169"/>
      <c r="I24" s="169"/>
      <c r="J24" s="169"/>
      <c r="K24" s="169"/>
      <c r="L24" s="169"/>
      <c r="M24" s="169"/>
      <c r="N24" s="20" t="s">
        <v>84</v>
      </c>
      <c r="O24" s="20" t="s">
        <v>84</v>
      </c>
      <c r="P24" s="20" t="s">
        <v>84</v>
      </c>
      <c r="Q24" s="20" t="s">
        <v>84</v>
      </c>
      <c r="R24" s="20" t="s">
        <v>84</v>
      </c>
      <c r="S24" s="20" t="s">
        <v>84</v>
      </c>
      <c r="T24" s="20" t="s">
        <v>84</v>
      </c>
      <c r="U24" s="167"/>
      <c r="V24" s="169"/>
      <c r="W24" s="169"/>
      <c r="X24" s="169"/>
      <c r="Y24" s="169"/>
      <c r="Z24" s="169"/>
      <c r="AA24" s="169"/>
      <c r="AB24" s="170"/>
      <c r="AC24" s="171"/>
      <c r="AD24" s="169"/>
      <c r="AE24" s="169"/>
      <c r="AF24" s="180"/>
      <c r="AG24" s="180"/>
      <c r="AH24" s="181"/>
      <c r="AI24" s="209"/>
      <c r="AJ24" s="169"/>
      <c r="AK24" s="169"/>
      <c r="AL24" s="167"/>
      <c r="AM24" s="169"/>
      <c r="AN24" s="169"/>
      <c r="AO24" s="169"/>
      <c r="AP24" s="169"/>
      <c r="AQ24" s="169"/>
      <c r="AR24" s="169"/>
      <c r="AS24" s="166"/>
      <c r="AT24" s="166"/>
      <c r="AU24" s="166"/>
      <c r="AV24" s="166"/>
      <c r="AW24" s="172"/>
      <c r="AX24" s="50" t="s">
        <v>83</v>
      </c>
      <c r="AY24" s="27" t="s">
        <v>109</v>
      </c>
      <c r="AZ24" s="27" t="s">
        <v>109</v>
      </c>
      <c r="BA24" s="27" t="s">
        <v>109</v>
      </c>
      <c r="BB24" s="27" t="s">
        <v>109</v>
      </c>
      <c r="BC24" s="28" t="s">
        <v>108</v>
      </c>
      <c r="BD24" s="28" t="s">
        <v>108</v>
      </c>
      <c r="BE24" s="28" t="s">
        <v>108</v>
      </c>
      <c r="BF24" s="28" t="s">
        <v>108</v>
      </c>
      <c r="BG24" s="169"/>
      <c r="BH24" s="169"/>
      <c r="BI24" s="167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</row>
    <row r="25" spans="1:72" ht="15.75" customHeight="1">
      <c r="A25" s="149"/>
      <c r="B25" s="158" t="s">
        <v>5</v>
      </c>
      <c r="C25" s="158" t="s">
        <v>25</v>
      </c>
      <c r="D25" s="153" t="s">
        <v>49</v>
      </c>
      <c r="E25" s="153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7"/>
      <c r="V25" s="169"/>
      <c r="W25" s="169"/>
      <c r="X25" s="169"/>
      <c r="Y25" s="169"/>
      <c r="Z25" s="169"/>
      <c r="AA25" s="169"/>
      <c r="AB25" s="170"/>
      <c r="AC25" s="171"/>
      <c r="AD25" s="169"/>
      <c r="AE25" s="169"/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169"/>
      <c r="AL25" s="167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72"/>
      <c r="AY25" s="23" t="s">
        <v>98</v>
      </c>
      <c r="AZ25" s="23" t="s">
        <v>98</v>
      </c>
      <c r="BA25" s="23" t="s">
        <v>98</v>
      </c>
      <c r="BB25" s="23" t="s">
        <v>98</v>
      </c>
      <c r="BC25" s="169"/>
      <c r="BD25" s="169"/>
      <c r="BE25" s="169"/>
      <c r="BF25" s="169"/>
      <c r="BG25" s="169"/>
      <c r="BH25" s="169"/>
      <c r="BI25" s="167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</row>
    <row r="26" spans="1:72" ht="15.75" customHeight="1">
      <c r="A26" s="149"/>
      <c r="B26" s="132" t="s">
        <v>5</v>
      </c>
      <c r="C26" s="132" t="s">
        <v>114</v>
      </c>
      <c r="D26" s="154" t="s">
        <v>49</v>
      </c>
      <c r="E26" s="154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7"/>
      <c r="V26" s="169"/>
      <c r="W26" s="169"/>
      <c r="X26" s="169"/>
      <c r="Y26" s="169"/>
      <c r="Z26" s="169"/>
      <c r="AA26" s="169"/>
      <c r="AB26" s="170"/>
      <c r="AC26" s="171"/>
      <c r="AD26" s="169"/>
      <c r="AE26" s="169"/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169"/>
      <c r="AL26" s="167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72"/>
      <c r="AY26" s="23" t="s">
        <v>98</v>
      </c>
      <c r="AZ26" s="23" t="s">
        <v>98</v>
      </c>
      <c r="BA26" s="23" t="s">
        <v>98</v>
      </c>
      <c r="BB26" s="23" t="s">
        <v>98</v>
      </c>
      <c r="BC26" s="169"/>
      <c r="BD26" s="169"/>
      <c r="BE26" s="169"/>
      <c r="BF26" s="169"/>
      <c r="BG26" s="169"/>
      <c r="BH26" s="169"/>
      <c r="BI26" s="167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</row>
    <row r="27" spans="1:72" ht="15.75" customHeight="1">
      <c r="A27" s="149"/>
      <c r="B27" s="152" t="s">
        <v>5</v>
      </c>
      <c r="C27" s="152" t="s">
        <v>6</v>
      </c>
      <c r="D27" s="153" t="s">
        <v>49</v>
      </c>
      <c r="E27" s="198" t="s">
        <v>235</v>
      </c>
      <c r="F27" s="169"/>
      <c r="G27" s="169"/>
      <c r="H27" s="169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7"/>
      <c r="V27" s="173"/>
      <c r="W27" s="173"/>
      <c r="X27" s="27" t="s">
        <v>109</v>
      </c>
      <c r="Y27" s="27" t="s">
        <v>109</v>
      </c>
      <c r="Z27" s="27" t="s">
        <v>109</v>
      </c>
      <c r="AA27" s="27" t="s">
        <v>109</v>
      </c>
      <c r="AB27" s="27" t="s">
        <v>109</v>
      </c>
      <c r="AC27" s="27" t="s">
        <v>109</v>
      </c>
      <c r="AD27" s="27" t="s">
        <v>109</v>
      </c>
      <c r="AE27" s="27" t="s">
        <v>109</v>
      </c>
      <c r="AF27" s="27" t="s">
        <v>109</v>
      </c>
      <c r="AG27" s="27" t="s">
        <v>109</v>
      </c>
      <c r="AH27" s="22" t="s">
        <v>97</v>
      </c>
      <c r="AI27" s="22" t="s">
        <v>97</v>
      </c>
      <c r="AJ27" s="22" t="s">
        <v>97</v>
      </c>
      <c r="AK27" s="173"/>
      <c r="AL27" s="167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6"/>
      <c r="AY27" s="173"/>
      <c r="AZ27" s="173"/>
      <c r="BA27" s="174"/>
      <c r="BB27" s="175"/>
      <c r="BC27" s="173"/>
      <c r="BD27" s="172"/>
      <c r="BE27" s="172"/>
      <c r="BF27" s="172"/>
      <c r="BG27" s="169"/>
      <c r="BH27" s="169"/>
      <c r="BI27" s="167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</row>
    <row r="28" spans="1:72" ht="15.75" customHeight="1">
      <c r="A28" s="149"/>
      <c r="B28" s="83" t="s">
        <v>7</v>
      </c>
      <c r="C28" s="83" t="s">
        <v>17</v>
      </c>
      <c r="D28" s="101" t="s">
        <v>50</v>
      </c>
      <c r="E28" s="199" t="s">
        <v>245</v>
      </c>
      <c r="F28" s="169"/>
      <c r="G28" s="169"/>
      <c r="H28" s="169"/>
      <c r="I28" s="169"/>
      <c r="J28" s="169"/>
      <c r="K28" s="169"/>
      <c r="L28" s="169"/>
      <c r="M28" s="169"/>
      <c r="N28" s="20" t="s">
        <v>84</v>
      </c>
      <c r="O28" s="20" t="s">
        <v>84</v>
      </c>
      <c r="P28" s="20" t="s">
        <v>84</v>
      </c>
      <c r="Q28" s="20" t="s">
        <v>84</v>
      </c>
      <c r="R28" s="20" t="s">
        <v>84</v>
      </c>
      <c r="S28" s="20" t="s">
        <v>84</v>
      </c>
      <c r="T28" s="20" t="s">
        <v>84</v>
      </c>
      <c r="U28" s="167"/>
      <c r="V28" s="169"/>
      <c r="W28" s="169"/>
      <c r="X28" s="169"/>
      <c r="Y28" s="169"/>
      <c r="Z28" s="169"/>
      <c r="AA28" s="169"/>
      <c r="AB28" s="170"/>
      <c r="AC28" s="175"/>
      <c r="AD28" s="173"/>
      <c r="AE28" s="173"/>
      <c r="AF28" s="183"/>
      <c r="AG28" s="166"/>
      <c r="AH28" s="166"/>
      <c r="AI28" s="181"/>
      <c r="AJ28" s="173"/>
      <c r="AK28" s="172"/>
      <c r="AL28" s="167"/>
      <c r="AM28" s="173"/>
      <c r="AN28" s="173"/>
      <c r="AO28" s="172"/>
      <c r="AP28" s="169"/>
      <c r="AQ28" s="169"/>
      <c r="AR28" s="169"/>
      <c r="AS28" s="169"/>
      <c r="AT28" s="169"/>
      <c r="AU28" s="169"/>
      <c r="AV28" s="169"/>
      <c r="AW28" s="169"/>
      <c r="AX28" s="169"/>
      <c r="AY28" s="166"/>
      <c r="AZ28" s="166"/>
      <c r="BA28" s="176"/>
      <c r="BB28" s="177"/>
      <c r="BC28" s="172"/>
      <c r="BD28" s="172"/>
      <c r="BE28" s="172"/>
      <c r="BF28" s="172"/>
      <c r="BG28" s="169"/>
      <c r="BH28" s="169"/>
      <c r="BI28" s="167"/>
      <c r="BJ28" s="169"/>
      <c r="BK28" s="169"/>
      <c r="BL28" s="169"/>
      <c r="BM28" s="169"/>
      <c r="BN28" s="169"/>
      <c r="BO28" s="169"/>
      <c r="BP28" s="169"/>
      <c r="BQ28" s="169"/>
      <c r="BR28" s="172"/>
      <c r="BS28" s="172"/>
    </row>
    <row r="29" spans="1:72" ht="15.75" customHeight="1">
      <c r="A29" s="149"/>
      <c r="B29" s="148" t="s">
        <v>115</v>
      </c>
      <c r="C29" s="132" t="s">
        <v>13</v>
      </c>
      <c r="D29" s="132"/>
      <c r="E29" s="132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7"/>
      <c r="V29" s="169"/>
      <c r="W29" s="169"/>
      <c r="X29" s="169"/>
      <c r="Y29" s="169"/>
      <c r="Z29" s="169"/>
      <c r="AA29" s="169"/>
      <c r="AB29" s="170"/>
      <c r="AC29" s="171"/>
      <c r="AD29" s="21" t="s">
        <v>95</v>
      </c>
      <c r="AE29" s="21" t="s">
        <v>95</v>
      </c>
      <c r="AF29" s="21" t="s">
        <v>95</v>
      </c>
      <c r="AG29" s="21" t="s">
        <v>95</v>
      </c>
      <c r="AH29" s="21" t="s">
        <v>95</v>
      </c>
      <c r="AI29" s="21" t="s">
        <v>95</v>
      </c>
      <c r="AJ29" s="21" t="s">
        <v>95</v>
      </c>
      <c r="AK29" s="21" t="s">
        <v>95</v>
      </c>
      <c r="AL29" s="167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70"/>
      <c r="BB29" s="171"/>
      <c r="BC29" s="169"/>
      <c r="BD29" s="169"/>
      <c r="BE29" s="169"/>
      <c r="BF29" s="169"/>
      <c r="BG29" s="169"/>
      <c r="BH29" s="169"/>
      <c r="BI29" s="167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</row>
    <row r="30" spans="1:72" ht="15.75" customHeight="1">
      <c r="A30" s="149"/>
      <c r="B30" s="159" t="s">
        <v>115</v>
      </c>
      <c r="C30" s="152" t="s">
        <v>116</v>
      </c>
      <c r="D30" s="152"/>
      <c r="E30" s="152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7"/>
      <c r="V30" s="169"/>
      <c r="W30" s="169"/>
      <c r="X30" s="169"/>
      <c r="Y30" s="169"/>
      <c r="Z30" s="169"/>
      <c r="AA30" s="169"/>
      <c r="AB30" s="170"/>
      <c r="AC30" s="171"/>
      <c r="AD30" s="21" t="s">
        <v>95</v>
      </c>
      <c r="AE30" s="21" t="s">
        <v>95</v>
      </c>
      <c r="AF30" s="21" t="s">
        <v>95</v>
      </c>
      <c r="AG30" s="21" t="s">
        <v>95</v>
      </c>
      <c r="AH30" s="21" t="s">
        <v>95</v>
      </c>
      <c r="AI30" s="21" t="s">
        <v>95</v>
      </c>
      <c r="AJ30" s="21" t="s">
        <v>95</v>
      </c>
      <c r="AK30" s="21" t="s">
        <v>95</v>
      </c>
      <c r="AL30" s="167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78"/>
      <c r="BB30" s="171"/>
      <c r="BC30" s="169"/>
      <c r="BD30" s="169"/>
      <c r="BE30" s="169"/>
      <c r="BF30" s="169"/>
      <c r="BG30" s="169"/>
      <c r="BH30" s="169"/>
      <c r="BI30" s="167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</row>
    <row r="31" spans="1:72" ht="15.75" customHeight="1">
      <c r="A31" s="149"/>
      <c r="B31" s="132" t="s">
        <v>51</v>
      </c>
      <c r="C31" s="132" t="s">
        <v>243</v>
      </c>
      <c r="D31" s="154" t="s">
        <v>53</v>
      </c>
      <c r="E31" s="198" t="s">
        <v>244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7"/>
      <c r="V31" s="169"/>
      <c r="W31" s="169"/>
      <c r="X31" s="169"/>
      <c r="Y31" s="169"/>
      <c r="Z31" s="169"/>
      <c r="AA31" s="169"/>
      <c r="AB31" s="22" t="s">
        <v>97</v>
      </c>
      <c r="AC31" s="22" t="s">
        <v>97</v>
      </c>
      <c r="AD31" s="22" t="s">
        <v>97</v>
      </c>
      <c r="AE31" s="50" t="s">
        <v>83</v>
      </c>
      <c r="AF31" s="169"/>
      <c r="AG31" s="169"/>
      <c r="AH31" s="169"/>
      <c r="AI31" s="169"/>
      <c r="AJ31" s="169"/>
      <c r="AK31" s="169"/>
      <c r="AL31" s="167"/>
      <c r="AM31" s="169"/>
      <c r="AN31" s="169"/>
      <c r="AO31" s="169"/>
      <c r="AP31" s="169"/>
      <c r="AQ31" s="169"/>
      <c r="AR31" s="169"/>
      <c r="AS31" s="166"/>
      <c r="AT31" s="166"/>
      <c r="AU31" s="166"/>
      <c r="AV31" s="166"/>
      <c r="AW31" s="166"/>
      <c r="AX31" s="169"/>
      <c r="AY31" s="169"/>
      <c r="AZ31" s="169"/>
      <c r="BA31" s="170"/>
      <c r="BB31" s="171"/>
      <c r="BC31" s="169"/>
      <c r="BD31" s="169"/>
      <c r="BE31" s="169"/>
      <c r="BF31" s="169"/>
      <c r="BG31" s="169"/>
      <c r="BH31" s="169"/>
      <c r="BI31" s="167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</row>
    <row r="32" spans="1:72" ht="15.75" customHeight="1">
      <c r="A32" s="149"/>
      <c r="B32" s="158" t="s">
        <v>174</v>
      </c>
      <c r="C32" s="158" t="s">
        <v>175</v>
      </c>
      <c r="D32" s="153" t="s">
        <v>183</v>
      </c>
      <c r="E32" s="187" t="s">
        <v>181</v>
      </c>
      <c r="F32" s="20" t="s">
        <v>84</v>
      </c>
      <c r="G32" s="20" t="s">
        <v>84</v>
      </c>
      <c r="H32" s="20" t="s">
        <v>84</v>
      </c>
      <c r="I32" s="20" t="s">
        <v>84</v>
      </c>
      <c r="J32" s="20" t="s">
        <v>84</v>
      </c>
      <c r="K32" s="20" t="s">
        <v>84</v>
      </c>
      <c r="L32" s="20" t="s">
        <v>84</v>
      </c>
      <c r="M32" s="20" t="s">
        <v>84</v>
      </c>
      <c r="N32" s="20" t="s">
        <v>84</v>
      </c>
      <c r="O32" s="20" t="s">
        <v>84</v>
      </c>
      <c r="P32" s="20" t="s">
        <v>84</v>
      </c>
      <c r="Q32" s="20" t="s">
        <v>84</v>
      </c>
      <c r="R32" s="20" t="s">
        <v>84</v>
      </c>
      <c r="S32" s="20" t="s">
        <v>84</v>
      </c>
      <c r="T32" s="20" t="s">
        <v>84</v>
      </c>
      <c r="U32" s="167"/>
      <c r="V32" s="169"/>
      <c r="W32" s="169"/>
      <c r="X32" s="173"/>
      <c r="Y32" s="173"/>
      <c r="Z32" s="173"/>
      <c r="AA32" s="50" t="s">
        <v>83</v>
      </c>
      <c r="AB32" s="27" t="s">
        <v>109</v>
      </c>
      <c r="AC32" s="27" t="s">
        <v>109</v>
      </c>
      <c r="AD32" s="54" t="s">
        <v>89</v>
      </c>
      <c r="AE32" s="54" t="s">
        <v>89</v>
      </c>
      <c r="AF32" s="54" t="s">
        <v>89</v>
      </c>
      <c r="AG32" s="27" t="s">
        <v>109</v>
      </c>
      <c r="AH32" s="27" t="s">
        <v>109</v>
      </c>
      <c r="AI32" s="27" t="s">
        <v>109</v>
      </c>
      <c r="AJ32" s="27" t="s">
        <v>109</v>
      </c>
      <c r="AK32" s="27" t="s">
        <v>109</v>
      </c>
      <c r="AL32" s="167"/>
      <c r="AM32" s="166"/>
      <c r="AN32" s="166"/>
      <c r="AO32" s="172"/>
      <c r="AP32" s="169"/>
      <c r="AQ32" s="169"/>
      <c r="AR32" s="169"/>
      <c r="AS32" s="75" t="s">
        <v>112</v>
      </c>
      <c r="AT32" s="75" t="s">
        <v>112</v>
      </c>
      <c r="AU32" s="75" t="s">
        <v>112</v>
      </c>
      <c r="AV32" s="75" t="s">
        <v>112</v>
      </c>
      <c r="AW32" s="75" t="s">
        <v>112</v>
      </c>
      <c r="AX32" s="27" t="s">
        <v>109</v>
      </c>
      <c r="AY32" s="27" t="s">
        <v>109</v>
      </c>
      <c r="AZ32" s="56" t="s">
        <v>91</v>
      </c>
      <c r="BA32" s="56" t="s">
        <v>91</v>
      </c>
      <c r="BB32" s="56" t="s">
        <v>91</v>
      </c>
      <c r="BC32" s="27" t="s">
        <v>109</v>
      </c>
      <c r="BD32" s="173"/>
      <c r="BE32" s="173"/>
      <c r="BF32" s="166" t="s">
        <v>91</v>
      </c>
      <c r="BG32" s="166" t="s">
        <v>91</v>
      </c>
      <c r="BH32" s="166" t="s">
        <v>91</v>
      </c>
      <c r="BI32" s="56"/>
      <c r="BJ32" s="28" t="s">
        <v>108</v>
      </c>
      <c r="BK32" s="28" t="s">
        <v>108</v>
      </c>
      <c r="BL32" s="28" t="s">
        <v>108</v>
      </c>
      <c r="BM32" s="28" t="s">
        <v>108</v>
      </c>
      <c r="BN32" s="28" t="s">
        <v>108</v>
      </c>
      <c r="BO32" s="28" t="s">
        <v>108</v>
      </c>
      <c r="BP32" s="28" t="s">
        <v>108</v>
      </c>
      <c r="BQ32" s="28" t="s">
        <v>108</v>
      </c>
      <c r="BR32" s="28" t="s">
        <v>108</v>
      </c>
      <c r="BS32" s="28" t="s">
        <v>108</v>
      </c>
    </row>
    <row r="33" spans="1:73" ht="15.75" customHeight="1">
      <c r="A33" s="149"/>
      <c r="B33" s="132" t="s">
        <v>33</v>
      </c>
      <c r="C33" s="132" t="s">
        <v>54</v>
      </c>
      <c r="D33" s="154" t="s">
        <v>55</v>
      </c>
      <c r="E33" s="191" t="s">
        <v>182</v>
      </c>
      <c r="F33" s="169"/>
      <c r="G33" s="169"/>
      <c r="H33" s="169"/>
      <c r="I33" s="169"/>
      <c r="J33" s="169"/>
      <c r="K33" s="20" t="s">
        <v>84</v>
      </c>
      <c r="L33" s="20" t="s">
        <v>84</v>
      </c>
      <c r="M33" s="20" t="s">
        <v>84</v>
      </c>
      <c r="N33" s="20" t="s">
        <v>84</v>
      </c>
      <c r="O33" s="20" t="s">
        <v>84</v>
      </c>
      <c r="P33" s="20" t="s">
        <v>84</v>
      </c>
      <c r="Q33" s="20" t="s">
        <v>84</v>
      </c>
      <c r="R33" s="20" t="s">
        <v>84</v>
      </c>
      <c r="S33" s="20" t="s">
        <v>84</v>
      </c>
      <c r="T33" s="20" t="s">
        <v>84</v>
      </c>
      <c r="U33" s="167"/>
      <c r="V33" s="169"/>
      <c r="W33" s="169"/>
      <c r="X33" s="54" t="s">
        <v>89</v>
      </c>
      <c r="Y33" s="54" t="s">
        <v>89</v>
      </c>
      <c r="Z33" s="54" t="s">
        <v>89</v>
      </c>
      <c r="AA33" s="27" t="s">
        <v>109</v>
      </c>
      <c r="AB33" s="27" t="s">
        <v>109</v>
      </c>
      <c r="AC33" s="27" t="s">
        <v>109</v>
      </c>
      <c r="AD33" s="56" t="s">
        <v>91</v>
      </c>
      <c r="AE33" s="56" t="s">
        <v>91</v>
      </c>
      <c r="AF33" s="56" t="s">
        <v>91</v>
      </c>
      <c r="AG33" s="27" t="s">
        <v>109</v>
      </c>
      <c r="AH33" s="27" t="s">
        <v>109</v>
      </c>
      <c r="AI33" s="27" t="s">
        <v>109</v>
      </c>
      <c r="AJ33" s="27" t="s">
        <v>109</v>
      </c>
      <c r="AK33" s="27" t="s">
        <v>109</v>
      </c>
      <c r="AL33" s="167"/>
      <c r="AM33" s="169"/>
      <c r="AN33" s="169"/>
      <c r="AO33" s="169"/>
      <c r="AP33" s="169"/>
      <c r="AQ33" s="169"/>
      <c r="AR33" s="169"/>
      <c r="AS33" s="169"/>
      <c r="AT33" s="169"/>
      <c r="AU33" s="169"/>
      <c r="AV33" s="50" t="s">
        <v>83</v>
      </c>
      <c r="AW33" s="56" t="s">
        <v>91</v>
      </c>
      <c r="AX33" s="56" t="s">
        <v>91</v>
      </c>
      <c r="AY33" s="56" t="s">
        <v>91</v>
      </c>
      <c r="AZ33" s="27" t="s">
        <v>109</v>
      </c>
      <c r="BA33" s="27" t="s">
        <v>109</v>
      </c>
      <c r="BB33" s="27" t="s">
        <v>109</v>
      </c>
      <c r="BC33" s="27" t="s">
        <v>109</v>
      </c>
      <c r="BD33" s="27" t="s">
        <v>109</v>
      </c>
      <c r="BE33" s="27" t="s">
        <v>109</v>
      </c>
      <c r="BF33" s="27" t="s">
        <v>109</v>
      </c>
      <c r="BG33" s="169"/>
      <c r="BH33" s="169"/>
      <c r="BI33" s="167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U33" s="5"/>
    </row>
    <row r="34" spans="1:73" ht="15.75" customHeight="1">
      <c r="A34" s="149"/>
      <c r="B34" s="158" t="s">
        <v>33</v>
      </c>
      <c r="C34" s="158" t="s">
        <v>34</v>
      </c>
      <c r="D34" s="153" t="s">
        <v>55</v>
      </c>
      <c r="E34" s="153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7"/>
      <c r="V34" s="169"/>
      <c r="W34" s="169"/>
      <c r="X34" s="169"/>
      <c r="Y34" s="169"/>
      <c r="Z34" s="169"/>
      <c r="AA34" s="169"/>
      <c r="AB34" s="170"/>
      <c r="AC34" s="166"/>
      <c r="AD34" s="56" t="s">
        <v>91</v>
      </c>
      <c r="AE34" s="56" t="s">
        <v>91</v>
      </c>
      <c r="AF34" s="56" t="s">
        <v>91</v>
      </c>
      <c r="AG34" s="169"/>
      <c r="AH34" s="180"/>
      <c r="AI34" s="180"/>
      <c r="AJ34" s="166"/>
      <c r="AK34" s="181"/>
      <c r="AL34" s="167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0"/>
      <c r="BB34" s="171"/>
      <c r="BC34" s="169"/>
      <c r="BD34" s="169"/>
      <c r="BE34" s="169"/>
      <c r="BF34" s="169"/>
      <c r="BG34" s="169"/>
      <c r="BH34" s="169"/>
      <c r="BI34" s="167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</row>
    <row r="35" spans="1:73" ht="15.75" customHeight="1">
      <c r="A35" s="149"/>
      <c r="B35" s="158" t="s">
        <v>23</v>
      </c>
      <c r="C35" s="158" t="s">
        <v>259</v>
      </c>
      <c r="D35" s="153" t="s">
        <v>260</v>
      </c>
      <c r="E35" s="153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7"/>
      <c r="V35" s="169"/>
      <c r="W35" s="169"/>
      <c r="X35" s="169"/>
      <c r="Y35" s="169"/>
      <c r="Z35" s="169"/>
      <c r="AA35" s="169"/>
      <c r="AB35" s="170"/>
      <c r="AC35" s="183"/>
      <c r="AD35" s="183"/>
      <c r="AE35" s="176"/>
      <c r="AF35" s="76" t="s">
        <v>96</v>
      </c>
      <c r="AG35" s="76" t="s">
        <v>96</v>
      </c>
      <c r="AH35" s="76" t="s">
        <v>96</v>
      </c>
      <c r="AI35" s="76" t="s">
        <v>96</v>
      </c>
      <c r="AJ35" s="176"/>
      <c r="AK35" s="181"/>
      <c r="AL35" s="167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70"/>
      <c r="BB35" s="171"/>
      <c r="BC35" s="169"/>
      <c r="BD35" s="169"/>
      <c r="BE35" s="169"/>
      <c r="BF35" s="169"/>
      <c r="BG35" s="169"/>
      <c r="BH35" s="169"/>
      <c r="BI35" s="167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</row>
    <row r="36" spans="1:73" ht="15.75" customHeight="1">
      <c r="A36" s="149"/>
      <c r="B36" s="155" t="s">
        <v>23</v>
      </c>
      <c r="C36" s="155" t="s">
        <v>120</v>
      </c>
      <c r="D36" s="154" t="s">
        <v>56</v>
      </c>
      <c r="E36" s="154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7"/>
      <c r="V36" s="169"/>
      <c r="W36" s="169"/>
      <c r="X36" s="169"/>
      <c r="Y36" s="169"/>
      <c r="Z36" s="169"/>
      <c r="AA36" s="169"/>
      <c r="AB36" s="170"/>
      <c r="AC36" s="175"/>
      <c r="AD36" s="183"/>
      <c r="AE36" s="174"/>
      <c r="AF36" s="76" t="s">
        <v>96</v>
      </c>
      <c r="AG36" s="76" t="s">
        <v>96</v>
      </c>
      <c r="AH36" s="76" t="s">
        <v>96</v>
      </c>
      <c r="AI36" s="76" t="s">
        <v>96</v>
      </c>
      <c r="AJ36" s="174"/>
      <c r="AK36" s="181"/>
      <c r="AL36" s="167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70"/>
      <c r="BB36" s="171"/>
      <c r="BC36" s="169"/>
      <c r="BD36" s="169"/>
      <c r="BE36" s="169"/>
      <c r="BF36" s="169"/>
      <c r="BG36" s="169"/>
      <c r="BH36" s="169"/>
      <c r="BI36" s="167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</row>
    <row r="37" spans="1:73" ht="15.75" customHeight="1">
      <c r="A37" s="149"/>
      <c r="B37" s="152" t="s">
        <v>23</v>
      </c>
      <c r="C37" s="152" t="s">
        <v>24</v>
      </c>
      <c r="D37" s="153" t="s">
        <v>56</v>
      </c>
      <c r="E37" s="15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7"/>
      <c r="V37" s="169"/>
      <c r="W37" s="169"/>
      <c r="X37" s="173"/>
      <c r="Y37" s="173"/>
      <c r="Z37" s="52" t="s">
        <v>86</v>
      </c>
      <c r="AA37" s="52" t="s">
        <v>86</v>
      </c>
      <c r="AB37" s="52" t="s">
        <v>86</v>
      </c>
      <c r="AC37" s="52" t="s">
        <v>86</v>
      </c>
      <c r="AD37" s="52" t="s">
        <v>86</v>
      </c>
      <c r="AE37" s="52" t="s">
        <v>86</v>
      </c>
      <c r="AF37" s="52" t="s">
        <v>86</v>
      </c>
      <c r="AG37" s="52" t="s">
        <v>86</v>
      </c>
      <c r="AH37" s="52" t="s">
        <v>86</v>
      </c>
      <c r="AI37" s="52" t="s">
        <v>86</v>
      </c>
      <c r="AJ37" s="52" t="s">
        <v>86</v>
      </c>
      <c r="AK37" s="52" t="s">
        <v>86</v>
      </c>
      <c r="AL37" s="52" t="s">
        <v>86</v>
      </c>
      <c r="AM37" s="52" t="s">
        <v>86</v>
      </c>
      <c r="AN37" s="52" t="s">
        <v>86</v>
      </c>
      <c r="AO37" s="52" t="s">
        <v>86</v>
      </c>
      <c r="AP37" s="52" t="s">
        <v>86</v>
      </c>
      <c r="AQ37" s="52" t="s">
        <v>86</v>
      </c>
      <c r="AR37" s="52" t="s">
        <v>86</v>
      </c>
      <c r="AS37" s="52" t="s">
        <v>86</v>
      </c>
      <c r="AT37" s="52" t="s">
        <v>86</v>
      </c>
      <c r="AU37" s="52" t="s">
        <v>86</v>
      </c>
      <c r="AV37" s="52" t="s">
        <v>86</v>
      </c>
      <c r="AW37" s="52" t="s">
        <v>86</v>
      </c>
      <c r="AX37" s="52" t="s">
        <v>86</v>
      </c>
      <c r="AY37" s="52" t="s">
        <v>86</v>
      </c>
      <c r="AZ37" s="52" t="s">
        <v>86</v>
      </c>
      <c r="BA37" s="52" t="s">
        <v>86</v>
      </c>
      <c r="BB37" s="52" t="s">
        <v>86</v>
      </c>
      <c r="BC37" s="172"/>
      <c r="BD37" s="172"/>
      <c r="BE37" s="172"/>
      <c r="BF37" s="172"/>
      <c r="BG37" s="169"/>
      <c r="BH37" s="169"/>
      <c r="BI37" s="167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</row>
    <row r="38" spans="1:73" ht="15.75" customHeight="1">
      <c r="A38" s="149"/>
      <c r="B38" s="152" t="s">
        <v>262</v>
      </c>
      <c r="C38" s="152" t="s">
        <v>263</v>
      </c>
      <c r="D38" s="153"/>
      <c r="E38" s="187" t="s">
        <v>264</v>
      </c>
      <c r="F38" s="189"/>
      <c r="G38" s="20" t="s">
        <v>84</v>
      </c>
      <c r="H38" s="20" t="s">
        <v>84</v>
      </c>
      <c r="I38" s="20" t="s">
        <v>84</v>
      </c>
      <c r="J38" s="20" t="s">
        <v>84</v>
      </c>
      <c r="K38" s="20" t="s">
        <v>84</v>
      </c>
      <c r="L38" s="20" t="s">
        <v>84</v>
      </c>
      <c r="M38" s="20" t="s">
        <v>84</v>
      </c>
      <c r="N38" s="20" t="s">
        <v>84</v>
      </c>
      <c r="O38" s="20" t="s">
        <v>84</v>
      </c>
      <c r="P38" s="20" t="s">
        <v>84</v>
      </c>
      <c r="Q38" s="20" t="s">
        <v>84</v>
      </c>
      <c r="R38" s="20" t="s">
        <v>84</v>
      </c>
      <c r="S38" s="20" t="s">
        <v>84</v>
      </c>
      <c r="T38" s="20" t="s">
        <v>84</v>
      </c>
      <c r="U38" s="189"/>
      <c r="V38" s="189"/>
      <c r="W38" s="189"/>
      <c r="X38" s="27" t="s">
        <v>109</v>
      </c>
      <c r="Y38" s="27" t="s">
        <v>109</v>
      </c>
      <c r="Z38" s="27" t="s">
        <v>109</v>
      </c>
      <c r="AA38" s="54" t="s">
        <v>89</v>
      </c>
      <c r="AB38" s="54" t="s">
        <v>89</v>
      </c>
      <c r="AC38" s="54" t="s">
        <v>89</v>
      </c>
      <c r="AD38" s="27" t="s">
        <v>109</v>
      </c>
      <c r="AE38" s="27" t="s">
        <v>109</v>
      </c>
      <c r="AF38" s="27" t="s">
        <v>109</v>
      </c>
      <c r="AG38" s="56" t="s">
        <v>91</v>
      </c>
      <c r="AH38" s="56" t="s">
        <v>91</v>
      </c>
      <c r="AI38" s="56" t="s">
        <v>91</v>
      </c>
      <c r="AJ38" s="27" t="s">
        <v>109</v>
      </c>
      <c r="AK38" s="27"/>
      <c r="AL38" s="27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27" t="s">
        <v>109</v>
      </c>
      <c r="AX38" s="27" t="s">
        <v>109</v>
      </c>
      <c r="AY38" s="27" t="s">
        <v>109</v>
      </c>
      <c r="AZ38" s="54" t="s">
        <v>89</v>
      </c>
      <c r="BA38" s="54" t="s">
        <v>89</v>
      </c>
      <c r="BB38" s="54" t="s">
        <v>89</v>
      </c>
      <c r="BC38" s="28" t="s">
        <v>108</v>
      </c>
      <c r="BD38" s="28" t="s">
        <v>108</v>
      </c>
      <c r="BE38" s="28" t="s">
        <v>108</v>
      </c>
      <c r="BF38" s="28" t="s">
        <v>108</v>
      </c>
      <c r="BG38" s="169"/>
      <c r="BH38" s="169"/>
      <c r="BI38" s="167"/>
      <c r="BJ38" s="28" t="s">
        <v>108</v>
      </c>
      <c r="BK38" s="28" t="s">
        <v>108</v>
      </c>
      <c r="BL38" s="28" t="s">
        <v>108</v>
      </c>
      <c r="BM38" s="28" t="s">
        <v>108</v>
      </c>
      <c r="BN38" s="28" t="s">
        <v>108</v>
      </c>
      <c r="BO38" s="28" t="s">
        <v>108</v>
      </c>
      <c r="BP38" s="28" t="s">
        <v>108</v>
      </c>
      <c r="BQ38" s="28" t="s">
        <v>108</v>
      </c>
      <c r="BR38" s="28" t="s">
        <v>108</v>
      </c>
      <c r="BS38" s="28" t="s">
        <v>108</v>
      </c>
    </row>
    <row r="39" spans="1:73" ht="15.75" customHeight="1">
      <c r="A39" s="149"/>
      <c r="B39" s="152" t="s">
        <v>194</v>
      </c>
      <c r="C39" s="152" t="s">
        <v>195</v>
      </c>
      <c r="D39" s="153"/>
      <c r="E39" s="187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22" t="s">
        <v>97</v>
      </c>
      <c r="Z39" s="22" t="s">
        <v>97</v>
      </c>
      <c r="AA39" s="22" t="s">
        <v>97</v>
      </c>
      <c r="AB39" s="27" t="s">
        <v>109</v>
      </c>
      <c r="AC39" s="27" t="s">
        <v>109</v>
      </c>
      <c r="AD39" s="27" t="s">
        <v>109</v>
      </c>
      <c r="AE39" s="27" t="s">
        <v>109</v>
      </c>
      <c r="AF39" s="27" t="s">
        <v>109</v>
      </c>
      <c r="AG39" s="27" t="s">
        <v>109</v>
      </c>
      <c r="AH39" s="22" t="s">
        <v>97</v>
      </c>
      <c r="AI39" s="22" t="s">
        <v>97</v>
      </c>
      <c r="AJ39" s="22" t="s">
        <v>97</v>
      </c>
      <c r="AK39" s="22" t="s">
        <v>97</v>
      </c>
      <c r="AL39" s="167"/>
      <c r="AM39" s="27" t="s">
        <v>109</v>
      </c>
      <c r="AN39" s="27" t="s">
        <v>109</v>
      </c>
      <c r="AO39" s="27" t="s">
        <v>109</v>
      </c>
      <c r="AP39" s="27" t="s">
        <v>109</v>
      </c>
      <c r="AQ39" s="27" t="s">
        <v>109</v>
      </c>
      <c r="AR39" s="27" t="s">
        <v>109</v>
      </c>
      <c r="AS39" s="27" t="s">
        <v>109</v>
      </c>
      <c r="AT39" s="27" t="s">
        <v>109</v>
      </c>
      <c r="AU39" s="27" t="s">
        <v>109</v>
      </c>
      <c r="AV39" s="27" t="s">
        <v>109</v>
      </c>
      <c r="AW39" s="27" t="s">
        <v>109</v>
      </c>
      <c r="AX39" s="22" t="s">
        <v>97</v>
      </c>
      <c r="AY39" s="22" t="s">
        <v>97</v>
      </c>
      <c r="AZ39" s="22" t="s">
        <v>97</v>
      </c>
      <c r="BA39" s="22" t="s">
        <v>97</v>
      </c>
      <c r="BB39" s="188"/>
      <c r="BC39" s="172"/>
      <c r="BD39" s="172"/>
      <c r="BE39" s="172"/>
      <c r="BF39" s="172"/>
      <c r="BG39" s="169"/>
      <c r="BH39" s="169"/>
      <c r="BI39" s="167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</row>
    <row r="40" spans="1:73" ht="15.75" customHeight="1">
      <c r="A40" s="149"/>
      <c r="B40" s="152" t="s">
        <v>169</v>
      </c>
      <c r="C40" s="152" t="s">
        <v>170</v>
      </c>
      <c r="D40" s="153" t="s">
        <v>184</v>
      </c>
      <c r="E40" s="187" t="s">
        <v>171</v>
      </c>
      <c r="F40" s="166"/>
      <c r="G40" s="166"/>
      <c r="H40" s="166"/>
      <c r="I40" s="166"/>
      <c r="J40" s="166"/>
      <c r="K40" s="166"/>
      <c r="L40" s="166"/>
      <c r="M40" s="166"/>
      <c r="N40" s="166"/>
      <c r="O40" s="20" t="s">
        <v>84</v>
      </c>
      <c r="P40" s="20" t="s">
        <v>84</v>
      </c>
      <c r="Q40" s="20" t="s">
        <v>84</v>
      </c>
      <c r="R40" s="20" t="s">
        <v>84</v>
      </c>
      <c r="S40" s="20" t="s">
        <v>84</v>
      </c>
      <c r="T40" s="20" t="s">
        <v>84</v>
      </c>
      <c r="U40" s="167"/>
      <c r="V40" s="169"/>
      <c r="W40" s="169"/>
      <c r="X40" s="173"/>
      <c r="Y40" s="50" t="s">
        <v>83</v>
      </c>
      <c r="Z40" s="27" t="s">
        <v>109</v>
      </c>
      <c r="AA40" s="27" t="s">
        <v>109</v>
      </c>
      <c r="AB40" s="27" t="s">
        <v>109</v>
      </c>
      <c r="AC40" s="27" t="s">
        <v>109</v>
      </c>
      <c r="AD40" s="27" t="s">
        <v>109</v>
      </c>
      <c r="AE40" s="27" t="s">
        <v>109</v>
      </c>
      <c r="AF40" s="21" t="s">
        <v>95</v>
      </c>
      <c r="AG40" s="21" t="s">
        <v>95</v>
      </c>
      <c r="AH40" s="21" t="s">
        <v>95</v>
      </c>
      <c r="AI40" s="21" t="s">
        <v>95</v>
      </c>
      <c r="AJ40" s="21" t="s">
        <v>95</v>
      </c>
      <c r="AK40" s="166"/>
      <c r="AL40" s="167"/>
      <c r="AM40" s="166"/>
      <c r="AN40" s="166"/>
      <c r="AO40" s="172"/>
      <c r="AP40" s="172"/>
      <c r="AQ40" s="172"/>
      <c r="AR40" s="172"/>
      <c r="AS40" s="172"/>
      <c r="AT40" s="172"/>
      <c r="AU40" s="27" t="s">
        <v>109</v>
      </c>
      <c r="AV40" s="27" t="s">
        <v>109</v>
      </c>
      <c r="AW40" s="27" t="s">
        <v>109</v>
      </c>
      <c r="AX40" s="27" t="s">
        <v>109</v>
      </c>
      <c r="AY40" s="27" t="s">
        <v>109</v>
      </c>
      <c r="AZ40" s="27" t="s">
        <v>109</v>
      </c>
      <c r="BA40" s="27" t="s">
        <v>109</v>
      </c>
      <c r="BB40" s="27" t="s">
        <v>109</v>
      </c>
      <c r="BC40" s="28" t="s">
        <v>108</v>
      </c>
      <c r="BD40" s="28" t="s">
        <v>108</v>
      </c>
      <c r="BE40" s="28" t="s">
        <v>108</v>
      </c>
      <c r="BF40" s="28" t="s">
        <v>108</v>
      </c>
      <c r="BG40" s="169"/>
      <c r="BH40" s="169"/>
      <c r="BI40" s="167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</row>
    <row r="41" spans="1:73" ht="15.75" customHeight="1">
      <c r="A41" s="149"/>
      <c r="B41" s="152" t="s">
        <v>249</v>
      </c>
      <c r="C41" s="152" t="s">
        <v>2</v>
      </c>
      <c r="D41" s="153"/>
      <c r="E41" s="187" t="s">
        <v>250</v>
      </c>
      <c r="F41" s="166"/>
      <c r="G41" s="166"/>
      <c r="H41" s="166"/>
      <c r="I41" s="166"/>
      <c r="J41" s="166"/>
      <c r="K41" s="166"/>
      <c r="L41" s="20" t="s">
        <v>84</v>
      </c>
      <c r="M41" s="20" t="s">
        <v>84</v>
      </c>
      <c r="N41" s="20" t="s">
        <v>84</v>
      </c>
      <c r="O41" s="20" t="s">
        <v>84</v>
      </c>
      <c r="P41" s="20" t="s">
        <v>84</v>
      </c>
      <c r="Q41" s="20" t="s">
        <v>84</v>
      </c>
      <c r="R41" s="20" t="s">
        <v>84</v>
      </c>
      <c r="S41" s="20" t="s">
        <v>84</v>
      </c>
      <c r="T41" s="20" t="s">
        <v>84</v>
      </c>
      <c r="U41" s="167"/>
      <c r="V41" s="169"/>
      <c r="W41" s="169"/>
      <c r="X41" s="173"/>
      <c r="Y41" s="172"/>
      <c r="Z41" s="27"/>
      <c r="AA41" s="27"/>
      <c r="AB41" s="27" t="s">
        <v>109</v>
      </c>
      <c r="AC41" s="27" t="s">
        <v>109</v>
      </c>
      <c r="AD41" s="27" t="s">
        <v>109</v>
      </c>
      <c r="AE41" s="27" t="s">
        <v>109</v>
      </c>
      <c r="AF41" s="50" t="s">
        <v>83</v>
      </c>
      <c r="AG41" s="54" t="s">
        <v>89</v>
      </c>
      <c r="AH41" s="54" t="s">
        <v>89</v>
      </c>
      <c r="AI41" s="54" t="s">
        <v>89</v>
      </c>
      <c r="AJ41" s="166"/>
      <c r="AK41" s="166"/>
      <c r="AL41" s="167"/>
      <c r="AM41" s="166"/>
      <c r="AN41" s="166"/>
      <c r="AO41" s="172"/>
      <c r="AP41" s="172"/>
      <c r="AQ41" s="172"/>
      <c r="AR41" s="172"/>
      <c r="AS41" s="172"/>
      <c r="AT41" s="172"/>
      <c r="AU41" s="27"/>
      <c r="AV41" s="27"/>
      <c r="AW41" s="27"/>
      <c r="AX41" s="27"/>
      <c r="AY41" s="27"/>
      <c r="AZ41" s="27"/>
      <c r="BA41" s="200"/>
      <c r="BB41" s="201"/>
      <c r="BC41" s="172"/>
      <c r="BD41" s="172"/>
      <c r="BE41" s="172"/>
      <c r="BF41" s="172"/>
      <c r="BG41" s="169"/>
      <c r="BH41" s="169"/>
      <c r="BI41" s="167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</row>
    <row r="42" spans="1:73" ht="15.75" customHeight="1">
      <c r="A42" s="149"/>
      <c r="B42" s="158" t="s">
        <v>32</v>
      </c>
      <c r="C42" s="158" t="s">
        <v>122</v>
      </c>
      <c r="D42" s="156" t="s">
        <v>58</v>
      </c>
      <c r="E42" s="156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7"/>
      <c r="V42" s="169"/>
      <c r="W42" s="169"/>
      <c r="X42" s="169"/>
      <c r="Y42" s="169"/>
      <c r="Z42" s="172"/>
      <c r="AA42" s="172"/>
      <c r="AB42" s="178"/>
      <c r="AC42" s="166"/>
      <c r="AD42" s="56" t="s">
        <v>91</v>
      </c>
      <c r="AE42" s="56" t="s">
        <v>91</v>
      </c>
      <c r="AF42" s="56" t="s">
        <v>91</v>
      </c>
      <c r="AG42" s="169"/>
      <c r="AH42" s="169"/>
      <c r="AI42" s="169"/>
      <c r="AJ42" s="169"/>
      <c r="AK42" s="169"/>
      <c r="AL42" s="167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70"/>
      <c r="BB42" s="171"/>
      <c r="BC42" s="169"/>
      <c r="BD42" s="169"/>
      <c r="BE42" s="169"/>
      <c r="BF42" s="169"/>
      <c r="BG42" s="169"/>
      <c r="BH42" s="169"/>
      <c r="BI42" s="167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</row>
    <row r="43" spans="1:73" ht="15.75" customHeight="1">
      <c r="A43" s="149"/>
      <c r="B43" s="155" t="s">
        <v>32</v>
      </c>
      <c r="C43" s="155" t="s">
        <v>10</v>
      </c>
      <c r="D43" s="157" t="s">
        <v>121</v>
      </c>
      <c r="E43" s="157"/>
      <c r="F43" s="20" t="s">
        <v>84</v>
      </c>
      <c r="G43" s="20" t="s">
        <v>84</v>
      </c>
      <c r="H43" s="20" t="s">
        <v>84</v>
      </c>
      <c r="I43" s="20" t="s">
        <v>84</v>
      </c>
      <c r="J43" s="20" t="s">
        <v>84</v>
      </c>
      <c r="K43" s="20" t="s">
        <v>84</v>
      </c>
      <c r="L43" s="20" t="s">
        <v>84</v>
      </c>
      <c r="M43" s="20" t="s">
        <v>84</v>
      </c>
      <c r="N43" s="20" t="s">
        <v>84</v>
      </c>
      <c r="O43" s="20" t="s">
        <v>84</v>
      </c>
      <c r="P43" s="20" t="s">
        <v>84</v>
      </c>
      <c r="Q43" s="20" t="s">
        <v>84</v>
      </c>
      <c r="R43" s="169"/>
      <c r="S43" s="169"/>
      <c r="T43" s="169"/>
      <c r="U43" s="167"/>
      <c r="V43" s="169"/>
      <c r="W43" s="169"/>
      <c r="X43" s="169"/>
      <c r="Y43" s="169"/>
      <c r="Z43" s="183"/>
      <c r="AA43" s="183"/>
      <c r="AB43" s="184"/>
      <c r="AC43" s="175"/>
      <c r="AD43" s="169"/>
      <c r="AE43" s="169"/>
      <c r="AF43" s="169"/>
      <c r="AG43" s="169"/>
      <c r="AH43" s="169"/>
      <c r="AI43" s="169"/>
      <c r="AJ43" s="169"/>
      <c r="AK43" s="169"/>
      <c r="AL43" s="167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70"/>
      <c r="BB43" s="171"/>
      <c r="BC43" s="169"/>
      <c r="BD43" s="169"/>
      <c r="BE43" s="169"/>
      <c r="BF43" s="169"/>
      <c r="BG43" s="169"/>
      <c r="BH43" s="169"/>
      <c r="BI43" s="167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</row>
    <row r="44" spans="1:73" ht="15.75" customHeight="1">
      <c r="A44" s="149"/>
      <c r="B44" s="132" t="s">
        <v>8</v>
      </c>
      <c r="C44" s="132" t="s">
        <v>59</v>
      </c>
      <c r="D44" s="154" t="s">
        <v>60</v>
      </c>
      <c r="E44" s="193" t="s">
        <v>208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7"/>
      <c r="V44" s="169"/>
      <c r="W44" s="169"/>
      <c r="X44" s="169"/>
      <c r="Y44" s="169"/>
      <c r="Z44" s="169"/>
      <c r="AA44" s="169"/>
      <c r="AB44" s="170"/>
      <c r="AC44" s="171"/>
      <c r="AD44" s="21" t="s">
        <v>95</v>
      </c>
      <c r="AE44" s="21" t="s">
        <v>95</v>
      </c>
      <c r="AF44" s="21" t="s">
        <v>95</v>
      </c>
      <c r="AG44" s="21" t="s">
        <v>95</v>
      </c>
      <c r="AH44" s="21" t="s">
        <v>95</v>
      </c>
      <c r="AI44" s="21" t="s">
        <v>95</v>
      </c>
      <c r="AJ44" s="21" t="s">
        <v>95</v>
      </c>
      <c r="AK44" s="21" t="s">
        <v>95</v>
      </c>
      <c r="AL44" s="167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70"/>
      <c r="BB44" s="171"/>
      <c r="BC44" s="169"/>
      <c r="BD44" s="169"/>
      <c r="BE44" s="169"/>
      <c r="BF44" s="169"/>
      <c r="BG44" s="169"/>
      <c r="BH44" s="169"/>
      <c r="BI44" s="167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</row>
    <row r="45" spans="1:73" s="119" customFormat="1" ht="15.75" customHeight="1">
      <c r="A45" s="149"/>
      <c r="B45" s="152" t="s">
        <v>8</v>
      </c>
      <c r="C45" s="152" t="s">
        <v>127</v>
      </c>
      <c r="D45" s="153" t="s">
        <v>128</v>
      </c>
      <c r="E45" s="153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7"/>
      <c r="V45" s="169"/>
      <c r="W45" s="169"/>
      <c r="X45" s="169"/>
      <c r="Y45" s="169"/>
      <c r="Z45" s="169"/>
      <c r="AA45" s="169"/>
      <c r="AB45" s="170"/>
      <c r="AC45" s="171"/>
      <c r="AD45" s="169"/>
      <c r="AE45" s="169"/>
      <c r="AF45" s="172"/>
      <c r="AG45" s="172"/>
      <c r="AH45" s="172"/>
      <c r="AI45" s="172"/>
      <c r="AJ45" s="172"/>
      <c r="AK45" s="172"/>
      <c r="AL45" s="167"/>
      <c r="AM45" s="169"/>
      <c r="AN45" s="169"/>
      <c r="AO45" s="169"/>
      <c r="AP45" s="169"/>
      <c r="AQ45" s="169"/>
      <c r="AR45" s="169"/>
      <c r="AS45" s="169"/>
      <c r="AT45" s="54" t="s">
        <v>89</v>
      </c>
      <c r="AU45" s="54" t="s">
        <v>89</v>
      </c>
      <c r="AV45" s="54" t="s">
        <v>89</v>
      </c>
      <c r="AW45" s="27" t="s">
        <v>109</v>
      </c>
      <c r="AX45" s="27" t="s">
        <v>109</v>
      </c>
      <c r="AY45" s="27" t="s">
        <v>109</v>
      </c>
      <c r="AZ45" s="27" t="s">
        <v>109</v>
      </c>
      <c r="BA45" s="27" t="s">
        <v>109</v>
      </c>
      <c r="BB45" s="179"/>
      <c r="BC45" s="28" t="s">
        <v>108</v>
      </c>
      <c r="BD45" s="28" t="s">
        <v>108</v>
      </c>
      <c r="BE45" s="28" t="s">
        <v>108</v>
      </c>
      <c r="BF45" s="28" t="s">
        <v>108</v>
      </c>
      <c r="BG45" s="169"/>
      <c r="BH45" s="169"/>
      <c r="BI45" s="167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20"/>
    </row>
    <row r="46" spans="1:73" ht="15.75" customHeight="1">
      <c r="A46" s="149"/>
      <c r="B46" s="132" t="s">
        <v>9</v>
      </c>
      <c r="C46" s="132" t="s">
        <v>11</v>
      </c>
      <c r="D46" s="157" t="s">
        <v>61</v>
      </c>
      <c r="E46" s="157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7"/>
      <c r="V46" s="169"/>
      <c r="W46" s="169"/>
      <c r="X46" s="169"/>
      <c r="Y46" s="169"/>
      <c r="Z46" s="169"/>
      <c r="AA46" s="169"/>
      <c r="AB46" s="170"/>
      <c r="AC46" s="171"/>
      <c r="AD46" s="169"/>
      <c r="AE46" s="169"/>
      <c r="AF46" s="172"/>
      <c r="AG46" s="172"/>
      <c r="AH46" s="172"/>
      <c r="AI46" s="169"/>
      <c r="AJ46" s="169"/>
      <c r="AK46" s="169"/>
      <c r="AL46" s="167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72"/>
      <c r="AZ46" s="172"/>
      <c r="BA46" s="178"/>
      <c r="BB46" s="171"/>
      <c r="BC46" s="169"/>
      <c r="BD46" s="169"/>
      <c r="BE46" s="169"/>
      <c r="BF46" s="169"/>
      <c r="BG46" s="169"/>
      <c r="BH46" s="169"/>
      <c r="BI46" s="167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</row>
    <row r="47" spans="1:73" ht="15.75" customHeight="1">
      <c r="A47" s="149"/>
      <c r="B47" s="132" t="s">
        <v>251</v>
      </c>
      <c r="C47" s="132" t="s">
        <v>252</v>
      </c>
      <c r="D47" s="157" t="s">
        <v>255</v>
      </c>
      <c r="E47" s="194" t="s">
        <v>254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7"/>
      <c r="V47" s="169"/>
      <c r="W47" s="169"/>
      <c r="X47" s="169"/>
      <c r="Y47" s="169"/>
      <c r="Z47" s="169"/>
      <c r="AA47" s="169"/>
      <c r="AB47" s="170"/>
      <c r="AC47" s="186"/>
      <c r="AD47" s="169"/>
      <c r="AE47" s="169"/>
      <c r="AF47" s="172"/>
      <c r="AG47" s="172"/>
      <c r="AH47" s="172"/>
      <c r="AI47" s="169"/>
      <c r="AJ47" s="186"/>
      <c r="AK47" s="186"/>
      <c r="AL47" s="167"/>
      <c r="AM47" s="169"/>
      <c r="AN47" s="169"/>
      <c r="AO47" s="169"/>
      <c r="AP47" s="169"/>
      <c r="AQ47" s="169"/>
      <c r="AR47" s="169"/>
      <c r="AS47" s="75" t="s">
        <v>112</v>
      </c>
      <c r="AT47" s="75" t="s">
        <v>112</v>
      </c>
      <c r="AU47" s="75" t="s">
        <v>112</v>
      </c>
      <c r="AV47" s="75" t="s">
        <v>112</v>
      </c>
      <c r="AW47" s="75" t="s">
        <v>112</v>
      </c>
      <c r="AX47" s="172"/>
      <c r="AY47" s="172"/>
      <c r="AZ47" s="172"/>
      <c r="BA47" s="178"/>
      <c r="BB47" s="171"/>
      <c r="BC47" s="169"/>
      <c r="BD47" s="169"/>
      <c r="BE47" s="169"/>
      <c r="BF47" s="169"/>
      <c r="BG47" s="169"/>
      <c r="BH47" s="169"/>
      <c r="BI47" s="167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</row>
    <row r="48" spans="1:73" ht="15.75" customHeight="1">
      <c r="A48" s="149"/>
      <c r="B48" s="132" t="s">
        <v>251</v>
      </c>
      <c r="C48" s="132" t="s">
        <v>253</v>
      </c>
      <c r="D48" s="157" t="s">
        <v>255</v>
      </c>
      <c r="E48" s="157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7"/>
      <c r="V48" s="169"/>
      <c r="W48" s="169"/>
      <c r="X48" s="169"/>
      <c r="Y48" s="169"/>
      <c r="Z48" s="169"/>
      <c r="AA48" s="169"/>
      <c r="AB48" s="170"/>
      <c r="AC48" s="186"/>
      <c r="AD48" s="169"/>
      <c r="AE48" s="169"/>
      <c r="AF48" s="172"/>
      <c r="AG48" s="172"/>
      <c r="AH48" s="172"/>
      <c r="AI48" s="169"/>
      <c r="AJ48" s="186"/>
      <c r="AK48" s="186"/>
      <c r="AL48" s="167"/>
      <c r="AM48" s="169"/>
      <c r="AN48" s="169"/>
      <c r="AO48" s="169"/>
      <c r="AP48" s="169"/>
      <c r="AQ48" s="169"/>
      <c r="AR48" s="169"/>
      <c r="AS48" s="75" t="s">
        <v>112</v>
      </c>
      <c r="AT48" s="75" t="s">
        <v>112</v>
      </c>
      <c r="AU48" s="75" t="s">
        <v>112</v>
      </c>
      <c r="AV48" s="75" t="s">
        <v>112</v>
      </c>
      <c r="AW48" s="75" t="s">
        <v>112</v>
      </c>
      <c r="AX48" s="172"/>
      <c r="AY48" s="172"/>
      <c r="AZ48" s="172"/>
      <c r="BA48" s="178"/>
      <c r="BB48" s="171"/>
      <c r="BC48" s="169"/>
      <c r="BD48" s="169"/>
      <c r="BE48" s="169"/>
      <c r="BF48" s="169"/>
      <c r="BG48" s="169"/>
      <c r="BH48" s="169"/>
      <c r="BI48" s="167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</row>
    <row r="49" spans="1:72" s="119" customFormat="1" ht="15.75" customHeight="1">
      <c r="A49" s="149"/>
      <c r="B49" s="152" t="s">
        <v>30</v>
      </c>
      <c r="C49" s="152" t="s">
        <v>226</v>
      </c>
      <c r="D49" s="156" t="s">
        <v>62</v>
      </c>
      <c r="E49" s="192" t="s">
        <v>242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6"/>
      <c r="P49" s="172"/>
      <c r="Q49" s="166"/>
      <c r="R49" s="166"/>
      <c r="S49" s="166"/>
      <c r="T49" s="166"/>
      <c r="U49" s="167"/>
      <c r="V49" s="169"/>
      <c r="W49" s="169"/>
      <c r="X49" s="169"/>
      <c r="Y49" s="169"/>
      <c r="Z49" s="172"/>
      <c r="AA49" s="172"/>
      <c r="AB49" s="22" t="s">
        <v>97</v>
      </c>
      <c r="AC49" s="22" t="s">
        <v>97</v>
      </c>
      <c r="AD49" s="22" t="s">
        <v>97</v>
      </c>
      <c r="AE49" s="50" t="s">
        <v>83</v>
      </c>
      <c r="AF49" s="172"/>
      <c r="AG49" s="172"/>
      <c r="AH49" s="172"/>
      <c r="AI49" s="181"/>
      <c r="AJ49" s="185"/>
      <c r="AK49" s="185"/>
      <c r="AL49" s="167"/>
      <c r="AM49" s="169"/>
      <c r="AN49" s="169"/>
      <c r="AO49" s="169"/>
      <c r="AP49" s="169"/>
      <c r="AQ49" s="169"/>
      <c r="AR49" s="169"/>
      <c r="AS49" s="169"/>
      <c r="AT49" s="169"/>
      <c r="AU49" s="169"/>
      <c r="AV49" s="172"/>
      <c r="AW49" s="185"/>
      <c r="AX49" s="172"/>
      <c r="AY49" s="172"/>
      <c r="AZ49" s="172"/>
      <c r="BA49" s="178"/>
      <c r="BB49" s="175"/>
      <c r="BC49" s="172"/>
      <c r="BD49" s="169"/>
      <c r="BE49" s="169"/>
      <c r="BF49" s="169"/>
      <c r="BG49" s="169"/>
      <c r="BH49" s="169"/>
      <c r="BI49" s="167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20"/>
    </row>
    <row r="50" spans="1:72" s="119" customFormat="1" ht="15.75" customHeight="1">
      <c r="A50" s="149"/>
      <c r="B50" s="152" t="s">
        <v>190</v>
      </c>
      <c r="C50" s="152" t="s">
        <v>191</v>
      </c>
      <c r="D50" s="193" t="s">
        <v>193</v>
      </c>
      <c r="E50" s="192" t="s">
        <v>192</v>
      </c>
      <c r="F50" s="169"/>
      <c r="G50" s="169"/>
      <c r="H50" s="169"/>
      <c r="I50" s="169"/>
      <c r="J50" s="169"/>
      <c r="K50" s="169"/>
      <c r="L50" s="169"/>
      <c r="M50" s="169"/>
      <c r="N50" s="169"/>
      <c r="O50" s="166"/>
      <c r="P50" s="172"/>
      <c r="Q50" s="166"/>
      <c r="R50" s="166"/>
      <c r="S50" s="166"/>
      <c r="T50" s="166"/>
      <c r="U50" s="167"/>
      <c r="V50" s="169"/>
      <c r="W50" s="169"/>
      <c r="X50" s="54" t="s">
        <v>89</v>
      </c>
      <c r="Y50" s="54" t="s">
        <v>89</v>
      </c>
      <c r="Z50" s="54" t="s">
        <v>89</v>
      </c>
      <c r="AA50" s="27" t="s">
        <v>109</v>
      </c>
      <c r="AB50" s="22" t="s">
        <v>97</v>
      </c>
      <c r="AC50" s="22" t="s">
        <v>97</v>
      </c>
      <c r="AD50" s="22" t="s">
        <v>97</v>
      </c>
      <c r="AE50" s="27" t="s">
        <v>109</v>
      </c>
      <c r="AF50" s="27" t="s">
        <v>109</v>
      </c>
      <c r="AG50" s="27" t="s">
        <v>109</v>
      </c>
      <c r="AH50" s="27" t="s">
        <v>109</v>
      </c>
      <c r="AI50" s="27" t="s">
        <v>109</v>
      </c>
      <c r="AJ50" s="27" t="s">
        <v>109</v>
      </c>
      <c r="AK50" s="27" t="s">
        <v>109</v>
      </c>
      <c r="AL50" s="167"/>
      <c r="AM50" s="169"/>
      <c r="AN50" s="169"/>
      <c r="AO50" s="169"/>
      <c r="AP50" s="169"/>
      <c r="AQ50" s="169"/>
      <c r="AR50" s="169"/>
      <c r="AS50" s="169"/>
      <c r="AT50" s="169"/>
      <c r="AU50" s="169"/>
      <c r="AV50" s="172"/>
      <c r="AW50" s="185"/>
      <c r="AX50" s="172"/>
      <c r="AY50" s="172"/>
      <c r="AZ50" s="172"/>
      <c r="BA50" s="178"/>
      <c r="BB50" s="175"/>
      <c r="BC50" s="172"/>
      <c r="BD50" s="169"/>
      <c r="BE50" s="169"/>
      <c r="BF50" s="169"/>
      <c r="BG50" s="169"/>
      <c r="BH50" s="169"/>
      <c r="BI50" s="167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20"/>
    </row>
    <row r="51" spans="1:72" ht="15.75" customHeight="1">
      <c r="A51" s="149"/>
      <c r="B51" s="155" t="s">
        <v>225</v>
      </c>
      <c r="C51" s="155" t="s">
        <v>226</v>
      </c>
      <c r="D51" s="157" t="s">
        <v>227</v>
      </c>
      <c r="E51" s="194" t="s">
        <v>228</v>
      </c>
      <c r="F51" s="166"/>
      <c r="G51" s="166"/>
      <c r="H51" s="166"/>
      <c r="I51" s="166"/>
      <c r="J51" s="166"/>
      <c r="K51" s="166"/>
      <c r="L51" s="166"/>
      <c r="M51" s="20" t="s">
        <v>84</v>
      </c>
      <c r="N51" s="20" t="s">
        <v>84</v>
      </c>
      <c r="O51" s="20" t="s">
        <v>84</v>
      </c>
      <c r="P51" s="20" t="s">
        <v>84</v>
      </c>
      <c r="Q51" s="20" t="s">
        <v>84</v>
      </c>
      <c r="R51" s="20" t="s">
        <v>84</v>
      </c>
      <c r="S51" s="20" t="s">
        <v>84</v>
      </c>
      <c r="T51" s="20" t="s">
        <v>84</v>
      </c>
      <c r="U51" s="167"/>
      <c r="V51" s="169"/>
      <c r="W51" s="169"/>
      <c r="X51" s="173"/>
      <c r="Y51" s="173"/>
      <c r="Z51" s="173"/>
      <c r="AA51" s="173"/>
      <c r="AB51" s="178"/>
      <c r="AC51" s="50" t="s">
        <v>83</v>
      </c>
      <c r="AD51" s="26" t="s">
        <v>107</v>
      </c>
      <c r="AE51" s="26" t="s">
        <v>107</v>
      </c>
      <c r="AF51" s="172"/>
      <c r="AG51" s="172"/>
      <c r="AH51" s="172"/>
      <c r="AI51" s="172"/>
      <c r="AJ51" s="172"/>
      <c r="AK51" s="172"/>
      <c r="AL51" s="167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26" t="s">
        <v>107</v>
      </c>
      <c r="AZ51" s="26" t="s">
        <v>107</v>
      </c>
      <c r="BA51" s="26" t="s">
        <v>107</v>
      </c>
      <c r="BB51" s="179"/>
      <c r="BC51" s="28" t="s">
        <v>108</v>
      </c>
      <c r="BD51" s="28" t="s">
        <v>108</v>
      </c>
      <c r="BE51" s="28" t="s">
        <v>108</v>
      </c>
      <c r="BF51" s="28" t="s">
        <v>108</v>
      </c>
      <c r="BH51" s="169"/>
      <c r="BI51" s="167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</row>
    <row r="52" spans="1:72" ht="15.75" customHeight="1">
      <c r="A52" s="149"/>
      <c r="B52" s="155" t="s">
        <v>225</v>
      </c>
      <c r="C52" s="155" t="s">
        <v>2</v>
      </c>
      <c r="D52" s="157"/>
      <c r="E52" s="194" t="s">
        <v>261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7"/>
      <c r="V52" s="169"/>
      <c r="W52" s="169"/>
      <c r="X52" s="173"/>
      <c r="Y52" s="173"/>
      <c r="Z52" s="173"/>
      <c r="AA52" s="173"/>
      <c r="AB52" s="178"/>
      <c r="AC52" s="188"/>
      <c r="AD52" s="172"/>
      <c r="AE52" s="172"/>
      <c r="AF52" s="172"/>
      <c r="AG52" s="172"/>
      <c r="AH52" s="172"/>
      <c r="AI52" s="172"/>
      <c r="AJ52" s="172"/>
      <c r="AK52" s="172"/>
      <c r="AL52" s="167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8"/>
      <c r="BB52" s="179"/>
      <c r="BC52" s="172"/>
      <c r="BD52" s="172"/>
      <c r="BE52" s="172"/>
      <c r="BF52" s="172"/>
      <c r="BH52" s="169"/>
      <c r="BI52" s="167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</row>
    <row r="53" spans="1:72" ht="15.75" customHeight="1">
      <c r="A53" s="149"/>
      <c r="B53" s="152" t="s">
        <v>36</v>
      </c>
      <c r="C53" s="152" t="s">
        <v>57</v>
      </c>
      <c r="D53" s="153" t="s">
        <v>63</v>
      </c>
      <c r="E53" s="153"/>
      <c r="F53" s="169"/>
      <c r="G53" s="169"/>
      <c r="H53" s="169"/>
      <c r="I53" s="169"/>
      <c r="J53" s="169"/>
      <c r="K53" s="169"/>
      <c r="L53" s="169"/>
      <c r="M53" s="20" t="s">
        <v>84</v>
      </c>
      <c r="N53" s="20" t="s">
        <v>84</v>
      </c>
      <c r="O53" s="20" t="s">
        <v>84</v>
      </c>
      <c r="P53" s="20" t="s">
        <v>84</v>
      </c>
      <c r="Q53" s="20" t="s">
        <v>84</v>
      </c>
      <c r="R53" s="20" t="s">
        <v>84</v>
      </c>
      <c r="S53" s="20" t="s">
        <v>84</v>
      </c>
      <c r="T53" s="20" t="s">
        <v>84</v>
      </c>
      <c r="U53" s="167"/>
      <c r="V53" s="169"/>
      <c r="W53" s="169"/>
      <c r="X53" s="56" t="s">
        <v>91</v>
      </c>
      <c r="Y53" s="56" t="s">
        <v>91</v>
      </c>
      <c r="Z53" s="56" t="s">
        <v>91</v>
      </c>
      <c r="AA53" s="54" t="s">
        <v>89</v>
      </c>
      <c r="AB53" s="54" t="s">
        <v>89</v>
      </c>
      <c r="AC53" s="54" t="s">
        <v>89</v>
      </c>
      <c r="AD53" s="169"/>
      <c r="AE53" s="169"/>
      <c r="AF53" s="76" t="s">
        <v>96</v>
      </c>
      <c r="AG53" s="56" t="s">
        <v>91</v>
      </c>
      <c r="AH53" s="56" t="s">
        <v>91</v>
      </c>
      <c r="AI53" s="56" t="s">
        <v>91</v>
      </c>
      <c r="AJ53" s="25" t="s">
        <v>101</v>
      </c>
      <c r="AK53" s="50" t="s">
        <v>83</v>
      </c>
      <c r="AL53" s="167"/>
      <c r="AM53" s="173"/>
      <c r="AN53" s="173"/>
      <c r="AO53" s="173"/>
      <c r="AP53" s="172"/>
      <c r="AQ53" s="54" t="s">
        <v>89</v>
      </c>
      <c r="AR53" s="54" t="s">
        <v>89</v>
      </c>
      <c r="AS53" s="54" t="s">
        <v>89</v>
      </c>
      <c r="AT53" s="54" t="s">
        <v>89</v>
      </c>
      <c r="AU53" s="54" t="s">
        <v>89</v>
      </c>
      <c r="AV53" s="54" t="s">
        <v>89</v>
      </c>
      <c r="AW53" s="173"/>
      <c r="AX53" s="173"/>
      <c r="AY53" s="173"/>
      <c r="AZ53" s="56" t="s">
        <v>91</v>
      </c>
      <c r="BA53" s="56" t="s">
        <v>91</v>
      </c>
      <c r="BB53" s="56" t="s">
        <v>91</v>
      </c>
      <c r="BC53" s="166"/>
      <c r="BD53" s="172"/>
      <c r="BE53" s="172"/>
      <c r="BF53" s="172"/>
      <c r="BG53" s="169"/>
      <c r="BH53" s="169"/>
      <c r="BI53" s="167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</row>
    <row r="54" spans="1:72" ht="15.75" customHeight="1">
      <c r="A54" s="149"/>
      <c r="B54" s="132" t="s">
        <v>39</v>
      </c>
      <c r="C54" s="132" t="s">
        <v>266</v>
      </c>
      <c r="D54" s="154" t="s">
        <v>117</v>
      </c>
      <c r="E54" s="154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7"/>
      <c r="V54" s="169"/>
      <c r="W54" s="169"/>
      <c r="X54" s="169"/>
      <c r="Y54" s="172"/>
      <c r="Z54" s="172"/>
      <c r="AA54" s="172"/>
      <c r="AB54" s="174"/>
      <c r="AC54" s="175"/>
      <c r="AD54" s="166"/>
      <c r="AE54" s="166"/>
      <c r="AF54" s="21" t="s">
        <v>95</v>
      </c>
      <c r="AG54" s="21" t="s">
        <v>95</v>
      </c>
      <c r="AH54" s="21" t="s">
        <v>95</v>
      </c>
      <c r="AI54" s="21" t="s">
        <v>95</v>
      </c>
      <c r="AJ54" s="21" t="s">
        <v>95</v>
      </c>
      <c r="AK54" s="173"/>
      <c r="AL54" s="167"/>
      <c r="AM54" s="169"/>
      <c r="AN54" s="169"/>
      <c r="AO54" s="169"/>
      <c r="AP54" s="169"/>
      <c r="AQ54" s="169"/>
      <c r="AR54" s="169"/>
      <c r="AS54" s="172"/>
      <c r="AT54" s="172"/>
      <c r="AU54" s="172"/>
      <c r="AV54" s="166"/>
      <c r="AW54" s="169"/>
      <c r="AX54" s="169"/>
      <c r="AY54" s="50" t="s">
        <v>83</v>
      </c>
      <c r="AZ54" s="169"/>
      <c r="BA54" s="170"/>
      <c r="BB54" s="171"/>
      <c r="BC54" s="28" t="s">
        <v>108</v>
      </c>
      <c r="BD54" s="28" t="s">
        <v>108</v>
      </c>
      <c r="BE54" s="28" t="s">
        <v>108</v>
      </c>
      <c r="BF54" s="28" t="s">
        <v>108</v>
      </c>
      <c r="BG54" s="169"/>
      <c r="BH54" s="169"/>
      <c r="BI54" s="167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</row>
    <row r="55" spans="1:72" ht="15.75" customHeight="1">
      <c r="A55" s="149"/>
      <c r="B55" s="152" t="s">
        <v>64</v>
      </c>
      <c r="C55" s="152" t="s">
        <v>65</v>
      </c>
      <c r="D55" s="153" t="s">
        <v>66</v>
      </c>
      <c r="E55" s="187" t="s">
        <v>258</v>
      </c>
      <c r="F55" s="169"/>
      <c r="G55" s="169"/>
      <c r="H55" s="169"/>
      <c r="I55" s="169"/>
      <c r="J55" s="169"/>
      <c r="K55" s="169"/>
      <c r="L55" s="169"/>
      <c r="M55" s="169"/>
      <c r="N55" s="169"/>
      <c r="O55" s="20" t="s">
        <v>84</v>
      </c>
      <c r="P55" s="20" t="s">
        <v>84</v>
      </c>
      <c r="Q55" s="20" t="s">
        <v>84</v>
      </c>
      <c r="R55" s="20" t="s">
        <v>84</v>
      </c>
      <c r="S55" s="20" t="s">
        <v>84</v>
      </c>
      <c r="T55" s="20" t="s">
        <v>84</v>
      </c>
      <c r="U55" s="167"/>
      <c r="V55" s="169"/>
      <c r="W55" s="169"/>
      <c r="X55" s="169"/>
      <c r="Y55" s="166"/>
      <c r="Z55" s="166"/>
      <c r="AA55" s="52" t="s">
        <v>86</v>
      </c>
      <c r="AB55" s="52" t="s">
        <v>86</v>
      </c>
      <c r="AC55" s="52" t="s">
        <v>86</v>
      </c>
      <c r="AD55" s="52" t="s">
        <v>86</v>
      </c>
      <c r="AE55" s="50" t="s">
        <v>83</v>
      </c>
      <c r="AF55" s="52" t="s">
        <v>86</v>
      </c>
      <c r="AG55" s="52" t="s">
        <v>86</v>
      </c>
      <c r="AH55" s="52" t="s">
        <v>86</v>
      </c>
      <c r="AI55" s="172"/>
      <c r="AJ55" s="172"/>
      <c r="AK55" s="172"/>
      <c r="AL55" s="167"/>
      <c r="AM55" s="169"/>
      <c r="AN55" s="169"/>
      <c r="AO55" s="169"/>
      <c r="AP55" s="169"/>
      <c r="AQ55" s="169"/>
      <c r="AR55" s="169"/>
      <c r="AS55" s="169"/>
      <c r="AT55" s="52" t="s">
        <v>86</v>
      </c>
      <c r="AU55" s="52" t="s">
        <v>86</v>
      </c>
      <c r="AV55" s="52" t="s">
        <v>86</v>
      </c>
      <c r="AW55" s="52" t="s">
        <v>86</v>
      </c>
      <c r="AX55" s="52" t="s">
        <v>86</v>
      </c>
      <c r="AY55" s="172"/>
      <c r="AZ55" s="172"/>
      <c r="BA55" s="178"/>
      <c r="BB55" s="179"/>
      <c r="BC55" s="28" t="s">
        <v>108</v>
      </c>
      <c r="BD55" s="28" t="s">
        <v>108</v>
      </c>
      <c r="BE55" s="28" t="s">
        <v>108</v>
      </c>
      <c r="BF55" s="28" t="s">
        <v>108</v>
      </c>
      <c r="BH55" s="169"/>
      <c r="BI55" s="167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</row>
    <row r="56" spans="1:72" ht="15.75" customHeight="1">
      <c r="A56" s="149"/>
      <c r="B56" s="155" t="s">
        <v>31</v>
      </c>
      <c r="C56" s="155" t="s">
        <v>13</v>
      </c>
      <c r="D56" s="154" t="s">
        <v>67</v>
      </c>
      <c r="E56" s="191" t="s">
        <v>189</v>
      </c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7"/>
      <c r="V56" s="169"/>
      <c r="W56" s="169"/>
      <c r="X56" s="169"/>
      <c r="Y56" s="169"/>
      <c r="Z56" s="169"/>
      <c r="AA56" s="52" t="s">
        <v>86</v>
      </c>
      <c r="AB56" s="52" t="s">
        <v>86</v>
      </c>
      <c r="AC56" s="52" t="s">
        <v>86</v>
      </c>
      <c r="AD56" s="52" t="s">
        <v>86</v>
      </c>
      <c r="AE56" s="52" t="s">
        <v>86</v>
      </c>
      <c r="AF56" s="52" t="s">
        <v>86</v>
      </c>
      <c r="AG56" s="52" t="s">
        <v>86</v>
      </c>
      <c r="AH56" s="52" t="s">
        <v>86</v>
      </c>
      <c r="AI56" s="169"/>
      <c r="AJ56" s="169"/>
      <c r="AK56" s="169"/>
      <c r="AL56" s="167"/>
      <c r="AM56" s="169"/>
      <c r="AN56" s="169"/>
      <c r="AO56" s="169"/>
      <c r="AP56" s="169"/>
      <c r="AQ56" s="169"/>
      <c r="AR56" s="169"/>
      <c r="AS56" s="169"/>
      <c r="AT56" s="52" t="s">
        <v>86</v>
      </c>
      <c r="AU56" s="52" t="s">
        <v>86</v>
      </c>
      <c r="AV56" s="52" t="s">
        <v>86</v>
      </c>
      <c r="AW56" s="52" t="s">
        <v>86</v>
      </c>
      <c r="AX56" s="52" t="s">
        <v>86</v>
      </c>
      <c r="AY56" s="169"/>
      <c r="AZ56" s="169"/>
      <c r="BA56" s="170"/>
      <c r="BB56" s="171"/>
      <c r="BC56" s="169"/>
      <c r="BD56" s="169"/>
      <c r="BE56" s="169"/>
      <c r="BF56" s="169"/>
      <c r="BG56" s="169"/>
      <c r="BH56" s="169"/>
      <c r="BI56" s="167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</row>
    <row r="57" spans="1:72" ht="15.75" customHeight="1">
      <c r="A57" s="149"/>
      <c r="B57" s="155" t="s">
        <v>236</v>
      </c>
      <c r="C57" s="155" t="s">
        <v>237</v>
      </c>
      <c r="D57" s="193" t="s">
        <v>239</v>
      </c>
      <c r="E57" s="191" t="s">
        <v>238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7"/>
      <c r="V57" s="169"/>
      <c r="W57" s="169"/>
      <c r="X57" s="169"/>
      <c r="Y57" s="169"/>
      <c r="Z57" s="169"/>
      <c r="AA57" s="172"/>
      <c r="AB57" s="178"/>
      <c r="AC57" s="188"/>
      <c r="AD57" s="172"/>
      <c r="AE57" s="172"/>
      <c r="AF57" s="21" t="s">
        <v>95</v>
      </c>
      <c r="AG57" s="21" t="s">
        <v>95</v>
      </c>
      <c r="AH57" s="21" t="s">
        <v>95</v>
      </c>
      <c r="AI57" s="21" t="s">
        <v>95</v>
      </c>
      <c r="AJ57" s="21" t="s">
        <v>95</v>
      </c>
      <c r="AK57" s="166"/>
      <c r="AL57" s="167"/>
      <c r="AM57" s="169"/>
      <c r="AN57" s="169"/>
      <c r="AO57" s="169"/>
      <c r="AP57" s="169"/>
      <c r="AQ57" s="169"/>
      <c r="AR57" s="169"/>
      <c r="AS57" s="169"/>
      <c r="AT57" s="172"/>
      <c r="AU57" s="172"/>
      <c r="AV57" s="172"/>
      <c r="AW57" s="172"/>
      <c r="AX57" s="172"/>
      <c r="AY57" s="169"/>
      <c r="AZ57" s="169"/>
      <c r="BA57" s="170"/>
      <c r="BB57" s="171"/>
      <c r="BC57" s="169"/>
      <c r="BD57" s="169"/>
      <c r="BE57" s="169"/>
      <c r="BF57" s="169"/>
      <c r="BG57" s="169"/>
      <c r="BH57" s="169"/>
      <c r="BI57" s="167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</row>
    <row r="58" spans="1:72" ht="15.75" customHeight="1">
      <c r="A58" s="149"/>
      <c r="B58" s="152" t="s">
        <v>14</v>
      </c>
      <c r="C58" s="152" t="s">
        <v>15</v>
      </c>
      <c r="D58" s="153" t="s">
        <v>68</v>
      </c>
      <c r="E58" s="153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7"/>
      <c r="V58" s="169"/>
      <c r="W58" s="169"/>
      <c r="X58" s="169"/>
      <c r="Y58" s="169"/>
      <c r="Z58" s="169"/>
      <c r="AA58" s="169"/>
      <c r="AB58" s="178"/>
      <c r="AC58" s="179"/>
      <c r="AD58" s="172"/>
      <c r="AE58" s="172"/>
      <c r="AF58" s="172"/>
      <c r="AG58" s="172"/>
      <c r="AH58" s="172"/>
      <c r="AI58" s="172"/>
      <c r="AJ58" s="172"/>
      <c r="AK58" s="172"/>
      <c r="AL58" s="167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8"/>
      <c r="BB58" s="179"/>
      <c r="BC58" s="169"/>
      <c r="BD58" s="169"/>
      <c r="BE58" s="169"/>
      <c r="BF58" s="169"/>
      <c r="BG58" s="169"/>
      <c r="BH58" s="169"/>
      <c r="BI58" s="167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</row>
    <row r="59" spans="1:72" s="119" customFormat="1" ht="15.75" customHeight="1">
      <c r="A59" s="149"/>
      <c r="B59" s="155" t="s">
        <v>210</v>
      </c>
      <c r="C59" s="155" t="s">
        <v>213</v>
      </c>
      <c r="D59" s="154" t="s">
        <v>214</v>
      </c>
      <c r="E59" s="191" t="s">
        <v>212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7"/>
      <c r="V59" s="169"/>
      <c r="W59" s="169"/>
      <c r="X59" s="169"/>
      <c r="Y59" s="169"/>
      <c r="Z59" s="169"/>
      <c r="AA59" s="172"/>
      <c r="AB59" s="22" t="s">
        <v>97</v>
      </c>
      <c r="AC59" s="22" t="s">
        <v>97</v>
      </c>
      <c r="AD59" s="22" t="s">
        <v>97</v>
      </c>
      <c r="AE59" s="169"/>
      <c r="AF59" s="169"/>
      <c r="AG59" s="169"/>
      <c r="AH59" s="169"/>
      <c r="AI59" s="169"/>
      <c r="AJ59" s="169"/>
      <c r="AK59" s="166"/>
      <c r="AL59" s="167"/>
      <c r="AM59" s="166"/>
      <c r="AN59" s="166"/>
      <c r="AO59" s="169"/>
      <c r="AP59" s="169"/>
      <c r="AQ59" s="169"/>
      <c r="AR59" s="169"/>
      <c r="AS59" s="169"/>
      <c r="AT59" s="169"/>
      <c r="AU59" s="169"/>
      <c r="AV59" s="172"/>
      <c r="AW59" s="172"/>
      <c r="AX59" s="172"/>
      <c r="AY59" s="173"/>
      <c r="AZ59" s="172"/>
      <c r="BA59" s="176"/>
      <c r="BB59" s="188"/>
      <c r="BC59" s="172"/>
      <c r="BD59" s="172"/>
      <c r="BE59" s="169"/>
      <c r="BF59" s="169"/>
      <c r="BG59" s="169"/>
      <c r="BH59" s="169"/>
      <c r="BI59" s="167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20"/>
    </row>
    <row r="60" spans="1:72" s="119" customFormat="1" ht="15.75" customHeight="1">
      <c r="A60" s="149"/>
      <c r="B60" s="155" t="s">
        <v>210</v>
      </c>
      <c r="C60" s="155" t="s">
        <v>246</v>
      </c>
      <c r="D60" s="154" t="s">
        <v>248</v>
      </c>
      <c r="E60" s="191" t="s">
        <v>247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20" t="s">
        <v>84</v>
      </c>
      <c r="Q60" s="20" t="s">
        <v>84</v>
      </c>
      <c r="R60" s="20" t="s">
        <v>84</v>
      </c>
      <c r="S60" s="20" t="s">
        <v>84</v>
      </c>
      <c r="T60" s="20" t="s">
        <v>84</v>
      </c>
      <c r="U60" s="167"/>
      <c r="V60" s="169"/>
      <c r="W60" s="169"/>
      <c r="X60" s="169"/>
      <c r="Y60" s="169"/>
      <c r="Z60" s="169"/>
      <c r="AA60" s="172"/>
      <c r="AB60" s="172"/>
      <c r="AC60" s="172"/>
      <c r="AD60" s="172"/>
      <c r="AE60" s="169"/>
      <c r="AF60" s="21" t="s">
        <v>95</v>
      </c>
      <c r="AG60" s="21" t="s">
        <v>95</v>
      </c>
      <c r="AH60" s="21" t="s">
        <v>95</v>
      </c>
      <c r="AI60" s="21" t="s">
        <v>95</v>
      </c>
      <c r="AJ60" s="21" t="s">
        <v>95</v>
      </c>
      <c r="AK60" s="166"/>
      <c r="AL60" s="167"/>
      <c r="AM60" s="166"/>
      <c r="AN60" s="166"/>
      <c r="AO60" s="169"/>
      <c r="AP60" s="169"/>
      <c r="AQ60" s="169"/>
      <c r="AR60" s="169"/>
      <c r="AS60" s="169"/>
      <c r="AT60" s="169"/>
      <c r="AU60" s="169"/>
      <c r="AV60" s="172"/>
      <c r="AW60" s="172"/>
      <c r="AX60" s="172"/>
      <c r="AY60" s="173"/>
      <c r="AZ60" s="172"/>
      <c r="BA60" s="50" t="s">
        <v>83</v>
      </c>
      <c r="BB60" s="27" t="s">
        <v>109</v>
      </c>
      <c r="BC60" s="28" t="s">
        <v>108</v>
      </c>
      <c r="BD60" s="28" t="s">
        <v>108</v>
      </c>
      <c r="BE60" s="28" t="s">
        <v>108</v>
      </c>
      <c r="BF60" s="28" t="s">
        <v>108</v>
      </c>
      <c r="BH60" s="172"/>
      <c r="BI60" s="167"/>
      <c r="BJ60" s="28" t="s">
        <v>108</v>
      </c>
      <c r="BK60" s="28" t="s">
        <v>108</v>
      </c>
      <c r="BL60" s="28" t="s">
        <v>108</v>
      </c>
      <c r="BM60" s="28" t="s">
        <v>108</v>
      </c>
      <c r="BN60" s="169"/>
      <c r="BO60" s="169"/>
      <c r="BP60" s="169"/>
      <c r="BQ60" s="169"/>
      <c r="BR60" s="169"/>
      <c r="BS60" s="169"/>
      <c r="BT60" s="120"/>
    </row>
    <row r="61" spans="1:72" s="119" customFormat="1" ht="15.75" customHeight="1">
      <c r="A61" s="149"/>
      <c r="B61" s="155" t="s">
        <v>210</v>
      </c>
      <c r="C61" s="155" t="s">
        <v>24</v>
      </c>
      <c r="D61" s="154" t="s">
        <v>211</v>
      </c>
      <c r="E61" s="191" t="s">
        <v>212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7"/>
      <c r="V61" s="169"/>
      <c r="W61" s="169"/>
      <c r="X61" s="169"/>
      <c r="Y61" s="169"/>
      <c r="Z61" s="169"/>
      <c r="AA61" s="56" t="s">
        <v>91</v>
      </c>
      <c r="AB61" s="56" t="s">
        <v>91</v>
      </c>
      <c r="AC61" s="56" t="s">
        <v>91</v>
      </c>
      <c r="AD61" s="169"/>
      <c r="AE61" s="169"/>
      <c r="AF61" s="169"/>
      <c r="AG61" s="169"/>
      <c r="AH61" s="169"/>
      <c r="AI61" s="169"/>
      <c r="AJ61" s="169"/>
      <c r="AK61" s="166"/>
      <c r="AL61" s="167"/>
      <c r="AM61" s="166"/>
      <c r="AN61" s="166"/>
      <c r="AO61" s="169"/>
      <c r="AP61" s="169"/>
      <c r="AQ61" s="169"/>
      <c r="AR61" s="169"/>
      <c r="AS61" s="169"/>
      <c r="AT61" s="169"/>
      <c r="AU61" s="169"/>
      <c r="AV61" s="172"/>
      <c r="AW61" s="172"/>
      <c r="AX61" s="172"/>
      <c r="AY61" s="173"/>
      <c r="AZ61" s="172"/>
      <c r="BA61" s="176"/>
      <c r="BB61" s="188"/>
      <c r="BC61" s="172"/>
      <c r="BD61" s="172"/>
      <c r="BE61" s="169"/>
      <c r="BF61" s="169"/>
      <c r="BG61" s="169"/>
      <c r="BH61" s="169"/>
      <c r="BI61" s="167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20"/>
    </row>
    <row r="62" spans="1:72" s="119" customFormat="1" ht="15.75" customHeight="1">
      <c r="A62" s="149"/>
      <c r="B62" s="155" t="s">
        <v>230</v>
      </c>
      <c r="C62" s="155" t="s">
        <v>231</v>
      </c>
      <c r="D62" s="154"/>
      <c r="E62" s="191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7"/>
      <c r="V62" s="169"/>
      <c r="W62" s="169"/>
      <c r="X62" s="169"/>
      <c r="Y62" s="169"/>
      <c r="Z62" s="169"/>
      <c r="AA62" s="166"/>
      <c r="AB62" s="166"/>
      <c r="AC62" s="50" t="s">
        <v>83</v>
      </c>
      <c r="AD62" s="26" t="s">
        <v>107</v>
      </c>
      <c r="AE62" s="26" t="s">
        <v>107</v>
      </c>
      <c r="AF62" s="26" t="s">
        <v>107</v>
      </c>
      <c r="AG62" s="169"/>
      <c r="AH62" s="169"/>
      <c r="AI62" s="169"/>
      <c r="AJ62" s="169"/>
      <c r="AK62" s="166"/>
      <c r="AL62" s="167"/>
      <c r="AM62" s="166"/>
      <c r="AN62" s="166"/>
      <c r="AO62" s="169"/>
      <c r="AP62" s="169"/>
      <c r="AQ62" s="169"/>
      <c r="AR62" s="169"/>
      <c r="AS62" s="169"/>
      <c r="AT62" s="169"/>
      <c r="AU62" s="169"/>
      <c r="AV62" s="172"/>
      <c r="AW62" s="172"/>
      <c r="AX62" s="172"/>
      <c r="AY62" s="173"/>
      <c r="AZ62" s="172"/>
      <c r="BA62" s="176"/>
      <c r="BB62" s="188"/>
      <c r="BC62" s="172"/>
      <c r="BD62" s="172"/>
      <c r="BE62" s="169"/>
      <c r="BF62" s="169"/>
      <c r="BG62" s="169"/>
      <c r="BH62" s="169"/>
      <c r="BI62" s="167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20"/>
    </row>
    <row r="63" spans="1:72" ht="15.75" customHeight="1">
      <c r="A63" s="149"/>
      <c r="B63" s="152" t="s">
        <v>16</v>
      </c>
      <c r="C63" s="152" t="s">
        <v>2</v>
      </c>
      <c r="D63" s="153" t="s">
        <v>69</v>
      </c>
      <c r="E63" s="187" t="s">
        <v>188</v>
      </c>
      <c r="F63" s="20" t="s">
        <v>84</v>
      </c>
      <c r="G63" s="20" t="s">
        <v>84</v>
      </c>
      <c r="H63" s="20" t="s">
        <v>84</v>
      </c>
      <c r="I63" s="20" t="s">
        <v>84</v>
      </c>
      <c r="J63" s="20" t="s">
        <v>84</v>
      </c>
      <c r="K63" s="20" t="s">
        <v>84</v>
      </c>
      <c r="L63" s="20" t="s">
        <v>84</v>
      </c>
      <c r="M63" s="20" t="s">
        <v>84</v>
      </c>
      <c r="N63" s="20" t="s">
        <v>84</v>
      </c>
      <c r="O63" s="20" t="s">
        <v>84</v>
      </c>
      <c r="P63" s="20" t="s">
        <v>84</v>
      </c>
      <c r="Q63" s="20" t="s">
        <v>84</v>
      </c>
      <c r="R63" s="20" t="s">
        <v>84</v>
      </c>
      <c r="S63" s="20" t="s">
        <v>84</v>
      </c>
      <c r="T63" s="20" t="s">
        <v>84</v>
      </c>
      <c r="U63" s="167"/>
      <c r="V63" s="169"/>
      <c r="W63" s="169"/>
      <c r="X63" s="169"/>
      <c r="Y63" s="169"/>
      <c r="Z63" s="52" t="s">
        <v>86</v>
      </c>
      <c r="AA63" s="52" t="s">
        <v>86</v>
      </c>
      <c r="AB63" s="52" t="s">
        <v>86</v>
      </c>
      <c r="AC63" s="52" t="s">
        <v>86</v>
      </c>
      <c r="AD63" s="52" t="s">
        <v>86</v>
      </c>
      <c r="AE63" s="52" t="s">
        <v>86</v>
      </c>
      <c r="AF63" s="52" t="s">
        <v>86</v>
      </c>
      <c r="AG63" s="52" t="s">
        <v>86</v>
      </c>
      <c r="AH63" s="52" t="s">
        <v>86</v>
      </c>
      <c r="AI63" s="52" t="s">
        <v>86</v>
      </c>
      <c r="AJ63" s="52" t="s">
        <v>86</v>
      </c>
      <c r="AK63" s="52" t="s">
        <v>86</v>
      </c>
      <c r="AL63" s="52" t="s">
        <v>86</v>
      </c>
      <c r="AM63" s="52" t="s">
        <v>86</v>
      </c>
      <c r="AN63" s="52" t="s">
        <v>86</v>
      </c>
      <c r="AO63" s="52" t="s">
        <v>86</v>
      </c>
      <c r="AP63" s="52" t="s">
        <v>86</v>
      </c>
      <c r="AQ63" s="52" t="s">
        <v>86</v>
      </c>
      <c r="AR63" s="52" t="s">
        <v>86</v>
      </c>
      <c r="AS63" s="52" t="s">
        <v>86</v>
      </c>
      <c r="AT63" s="52" t="s">
        <v>86</v>
      </c>
      <c r="AU63" s="52" t="s">
        <v>86</v>
      </c>
      <c r="AV63" s="52" t="s">
        <v>86</v>
      </c>
      <c r="AW63" s="52" t="s">
        <v>86</v>
      </c>
      <c r="AX63" s="52" t="s">
        <v>86</v>
      </c>
      <c r="AY63" s="52" t="s">
        <v>86</v>
      </c>
      <c r="AZ63" s="52" t="s">
        <v>86</v>
      </c>
      <c r="BA63" s="52" t="s">
        <v>86</v>
      </c>
      <c r="BB63" s="52" t="s">
        <v>86</v>
      </c>
      <c r="BC63" s="172"/>
      <c r="BD63" s="172"/>
      <c r="BE63" s="172"/>
      <c r="BF63" s="172"/>
      <c r="BG63" s="169"/>
      <c r="BH63" s="169"/>
      <c r="BI63" s="167"/>
      <c r="BJ63" s="172"/>
      <c r="BK63" s="172"/>
      <c r="BL63" s="172"/>
      <c r="BM63" s="172"/>
      <c r="BN63" s="169"/>
      <c r="BO63" s="169"/>
      <c r="BP63" s="169"/>
      <c r="BQ63" s="169"/>
      <c r="BR63" s="169"/>
      <c r="BS63" s="169"/>
      <c r="BT63" s="120"/>
    </row>
    <row r="64" spans="1:72" ht="15.75" customHeight="1">
      <c r="A64" s="149"/>
      <c r="B64" s="132" t="s">
        <v>38</v>
      </c>
      <c r="C64" s="132" t="s">
        <v>70</v>
      </c>
      <c r="D64" s="154" t="s">
        <v>71</v>
      </c>
      <c r="E64" s="191" t="s">
        <v>240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7"/>
      <c r="V64" s="169"/>
      <c r="W64" s="169"/>
      <c r="X64" s="169"/>
      <c r="Y64" s="169"/>
      <c r="Z64" s="169"/>
      <c r="AA64" s="169"/>
      <c r="AB64" s="170"/>
      <c r="AC64" s="171"/>
      <c r="AD64" s="169"/>
      <c r="AE64" s="169"/>
      <c r="AF64" s="169"/>
      <c r="AG64" s="169"/>
      <c r="AH64" s="169"/>
      <c r="AI64" s="103" t="s">
        <v>83</v>
      </c>
      <c r="AJ64" s="54" t="s">
        <v>89</v>
      </c>
      <c r="AK64" s="54" t="s">
        <v>89</v>
      </c>
      <c r="AL64" s="167"/>
      <c r="AM64" s="54" t="s">
        <v>89</v>
      </c>
      <c r="AN64" s="169"/>
      <c r="AO64" s="169"/>
      <c r="AP64" s="169"/>
      <c r="AQ64" s="169"/>
      <c r="AR64" s="169"/>
      <c r="AS64" s="169"/>
      <c r="AT64" s="169"/>
      <c r="AU64" s="169"/>
      <c r="AV64" s="169"/>
      <c r="AW64" s="54" t="s">
        <v>89</v>
      </c>
      <c r="AX64" s="54" t="s">
        <v>89</v>
      </c>
      <c r="AY64" s="54" t="s">
        <v>89</v>
      </c>
      <c r="AZ64" s="172"/>
      <c r="BA64" s="178"/>
      <c r="BB64" s="171"/>
      <c r="BC64" s="169"/>
      <c r="BD64" s="169"/>
      <c r="BE64" s="169"/>
      <c r="BF64" s="169"/>
      <c r="BG64" s="169"/>
      <c r="BH64" s="169"/>
      <c r="BI64" s="167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20"/>
    </row>
    <row r="65" spans="1:73" ht="15.75" customHeight="1">
      <c r="A65" s="149"/>
      <c r="B65" s="132" t="s">
        <v>265</v>
      </c>
      <c r="C65" s="132" t="s">
        <v>72</v>
      </c>
      <c r="D65" s="154"/>
      <c r="E65" s="191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7"/>
      <c r="V65" s="169"/>
      <c r="W65" s="169"/>
      <c r="X65" s="169"/>
      <c r="Y65" s="169"/>
      <c r="Z65" s="169"/>
      <c r="AA65" s="169"/>
      <c r="AB65" s="170"/>
      <c r="AC65" s="171"/>
      <c r="AD65" s="169"/>
      <c r="AE65" s="169"/>
      <c r="AF65" s="169"/>
      <c r="AG65" s="169"/>
      <c r="AH65" s="169"/>
      <c r="AI65" s="181"/>
      <c r="AJ65" s="172"/>
      <c r="AK65" s="172"/>
      <c r="AL65" s="167"/>
      <c r="AM65" s="172"/>
      <c r="AN65" s="169"/>
      <c r="AO65" s="169"/>
      <c r="AP65" s="169"/>
      <c r="AQ65" s="169"/>
      <c r="AR65" s="169"/>
      <c r="AS65" s="169"/>
      <c r="AT65" s="169"/>
      <c r="AU65" s="169"/>
      <c r="AV65" s="169"/>
      <c r="AW65" s="50" t="s">
        <v>83</v>
      </c>
      <c r="AX65" s="172"/>
      <c r="AY65" s="26" t="s">
        <v>107</v>
      </c>
      <c r="AZ65" s="26" t="s">
        <v>107</v>
      </c>
      <c r="BA65" s="26" t="s">
        <v>107</v>
      </c>
      <c r="BB65" s="171"/>
      <c r="BC65" s="169"/>
      <c r="BD65" s="169"/>
      <c r="BE65" s="169"/>
      <c r="BF65" s="169"/>
      <c r="BG65" s="169"/>
      <c r="BH65" s="169"/>
      <c r="BI65" s="167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20"/>
    </row>
    <row r="66" spans="1:73" ht="15.75" customHeight="1">
      <c r="A66" s="149"/>
      <c r="B66" s="132" t="s">
        <v>216</v>
      </c>
      <c r="C66" s="132" t="s">
        <v>10</v>
      </c>
      <c r="D66" s="193" t="s">
        <v>217</v>
      </c>
      <c r="E66" s="198" t="s">
        <v>218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7"/>
      <c r="V66" s="169"/>
      <c r="W66" s="169"/>
      <c r="X66" s="169"/>
      <c r="Y66" s="169"/>
      <c r="Z66" s="169"/>
      <c r="AA66" s="169"/>
      <c r="AB66" s="170"/>
      <c r="AC66" s="171"/>
      <c r="AD66" s="169"/>
      <c r="AE66" s="169"/>
      <c r="AF66" s="169"/>
      <c r="AG66" s="166" t="s">
        <v>91</v>
      </c>
      <c r="AH66" s="103" t="s">
        <v>83</v>
      </c>
      <c r="AI66" s="166" t="s">
        <v>91</v>
      </c>
      <c r="AJ66" s="56" t="s">
        <v>91</v>
      </c>
      <c r="AK66" s="56" t="s">
        <v>91</v>
      </c>
      <c r="AL66" s="167"/>
      <c r="AM66" s="56" t="s">
        <v>91</v>
      </c>
      <c r="AN66" s="54" t="s">
        <v>89</v>
      </c>
      <c r="AO66" s="54" t="s">
        <v>89</v>
      </c>
      <c r="AP66" s="54" t="s">
        <v>89</v>
      </c>
      <c r="AQ66" s="169"/>
      <c r="AR66" s="169"/>
      <c r="AS66" s="169"/>
      <c r="AT66" s="169"/>
      <c r="AU66" s="169"/>
      <c r="AV66" s="169"/>
      <c r="AW66" s="169"/>
      <c r="AX66" s="169"/>
      <c r="AY66" s="172"/>
      <c r="AZ66" s="172"/>
      <c r="BA66" s="178"/>
      <c r="BB66" s="171"/>
      <c r="BC66" s="169"/>
      <c r="BD66" s="169"/>
      <c r="BE66" s="169"/>
      <c r="BF66" s="169"/>
      <c r="BG66" s="169"/>
      <c r="BH66" s="169"/>
      <c r="BI66" s="167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20"/>
    </row>
    <row r="67" spans="1:73" ht="15.75" customHeight="1">
      <c r="A67" s="149"/>
      <c r="B67" s="152" t="s">
        <v>73</v>
      </c>
      <c r="C67" s="152" t="s">
        <v>17</v>
      </c>
      <c r="D67" s="153" t="s">
        <v>74</v>
      </c>
      <c r="E67" s="153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7"/>
      <c r="V67" s="173"/>
      <c r="W67" s="173"/>
      <c r="X67" s="173"/>
      <c r="Y67" s="173"/>
      <c r="Z67" s="173"/>
      <c r="AA67" s="173"/>
      <c r="AB67" s="174"/>
      <c r="AC67" s="175"/>
      <c r="AD67" s="173"/>
      <c r="AE67" s="173"/>
      <c r="AF67" s="182"/>
      <c r="AG67" s="182"/>
      <c r="AH67" s="173"/>
      <c r="AI67" s="173"/>
      <c r="AJ67" s="173"/>
      <c r="AK67" s="173"/>
      <c r="AL67" s="167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4"/>
      <c r="BB67" s="175"/>
      <c r="BC67" s="173"/>
      <c r="BD67" s="173"/>
      <c r="BE67" s="173"/>
      <c r="BF67" s="173"/>
      <c r="BG67" s="173"/>
      <c r="BH67" s="173"/>
      <c r="BI67" s="167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</row>
    <row r="68" spans="1:73" ht="15.75" customHeight="1">
      <c r="A68" s="149"/>
      <c r="B68" s="132" t="s">
        <v>18</v>
      </c>
      <c r="C68" s="132" t="s">
        <v>17</v>
      </c>
      <c r="D68" s="154" t="s">
        <v>75</v>
      </c>
      <c r="E68" s="191" t="s">
        <v>220</v>
      </c>
      <c r="F68" s="169"/>
      <c r="G68" s="169"/>
      <c r="H68" s="169"/>
      <c r="I68" s="169"/>
      <c r="J68" s="169"/>
      <c r="K68" s="166"/>
      <c r="L68" s="166"/>
      <c r="M68" s="20" t="s">
        <v>84</v>
      </c>
      <c r="N68" s="20" t="s">
        <v>84</v>
      </c>
      <c r="O68" s="20" t="s">
        <v>84</v>
      </c>
      <c r="P68" s="20" t="s">
        <v>84</v>
      </c>
      <c r="Q68" s="20" t="s">
        <v>84</v>
      </c>
      <c r="R68" s="20" t="s">
        <v>84</v>
      </c>
      <c r="S68" s="20" t="s">
        <v>84</v>
      </c>
      <c r="T68" s="20" t="s">
        <v>84</v>
      </c>
      <c r="U68" s="167"/>
      <c r="V68" s="169"/>
      <c r="W68" s="169"/>
      <c r="X68" s="169"/>
      <c r="Y68" s="169"/>
      <c r="Z68" s="169"/>
      <c r="AA68" s="169"/>
      <c r="AB68" s="170"/>
      <c r="AC68" s="171"/>
      <c r="AD68" s="172"/>
      <c r="AE68" s="22" t="s">
        <v>97</v>
      </c>
      <c r="AF68" s="22" t="s">
        <v>97</v>
      </c>
      <c r="AG68" s="22" t="s">
        <v>97</v>
      </c>
      <c r="AH68" s="27" t="s">
        <v>109</v>
      </c>
      <c r="AI68" s="103" t="s">
        <v>83</v>
      </c>
      <c r="AJ68" s="169"/>
      <c r="AK68" s="169"/>
      <c r="AL68" s="167"/>
      <c r="AM68" s="169"/>
      <c r="AN68" s="169"/>
      <c r="AO68" s="169"/>
      <c r="AP68" s="169"/>
      <c r="AQ68" s="169"/>
      <c r="AR68" s="169"/>
      <c r="AS68" s="172"/>
      <c r="AT68" s="172"/>
      <c r="AU68" s="172"/>
      <c r="AV68" s="169"/>
      <c r="AW68" s="27" t="s">
        <v>109</v>
      </c>
      <c r="AX68" s="22" t="s">
        <v>97</v>
      </c>
      <c r="AY68" s="22" t="s">
        <v>97</v>
      </c>
      <c r="AZ68" s="22" t="s">
        <v>97</v>
      </c>
      <c r="BA68" s="22" t="s">
        <v>97</v>
      </c>
      <c r="BB68" s="179"/>
      <c r="BC68" s="28" t="s">
        <v>108</v>
      </c>
      <c r="BD68" s="28" t="s">
        <v>108</v>
      </c>
      <c r="BE68" s="28" t="s">
        <v>108</v>
      </c>
      <c r="BF68" s="28" t="s">
        <v>108</v>
      </c>
      <c r="BH68" s="172"/>
      <c r="BI68" s="167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</row>
    <row r="69" spans="1:73" ht="15.75" customHeight="1">
      <c r="A69" s="149"/>
      <c r="B69" s="152" t="s">
        <v>35</v>
      </c>
      <c r="C69" s="152" t="s">
        <v>123</v>
      </c>
      <c r="D69" s="153" t="s">
        <v>76</v>
      </c>
      <c r="E69" s="153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7"/>
      <c r="V69" s="169"/>
      <c r="W69" s="169"/>
      <c r="X69" s="169"/>
      <c r="Y69" s="169"/>
      <c r="Z69" s="169"/>
      <c r="AA69" s="169"/>
      <c r="AB69" s="170"/>
      <c r="AC69" s="171"/>
      <c r="AD69" s="169"/>
      <c r="AE69" s="26" t="s">
        <v>107</v>
      </c>
      <c r="AF69" s="26" t="s">
        <v>107</v>
      </c>
      <c r="AG69" s="26" t="s">
        <v>107</v>
      </c>
      <c r="AH69" s="173"/>
      <c r="AI69" s="169"/>
      <c r="AJ69" s="169"/>
      <c r="AK69" s="169"/>
      <c r="AL69" s="167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73"/>
      <c r="AY69" s="172"/>
      <c r="AZ69" s="172"/>
      <c r="BA69" s="178"/>
      <c r="BB69" s="179"/>
      <c r="BC69" s="172"/>
      <c r="BD69" s="172"/>
      <c r="BE69" s="172"/>
      <c r="BF69" s="169"/>
      <c r="BG69" s="169"/>
      <c r="BH69" s="169"/>
      <c r="BI69" s="167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20"/>
    </row>
    <row r="70" spans="1:73" ht="15.75" customHeight="1">
      <c r="A70" s="149"/>
      <c r="B70" s="152" t="s">
        <v>35</v>
      </c>
      <c r="C70" s="152" t="s">
        <v>82</v>
      </c>
      <c r="D70" s="153" t="s">
        <v>76</v>
      </c>
      <c r="E70" s="153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7"/>
      <c r="V70" s="169"/>
      <c r="W70" s="169"/>
      <c r="X70" s="169"/>
      <c r="Y70" s="170"/>
      <c r="Z70" s="170"/>
      <c r="AA70" s="170"/>
      <c r="AB70" s="170"/>
      <c r="AC70" s="171"/>
      <c r="AD70" s="169"/>
      <c r="AE70" s="169"/>
      <c r="AF70" s="173"/>
      <c r="AG70" s="183"/>
      <c r="AH70" s="173"/>
      <c r="AI70" s="169"/>
      <c r="AJ70" s="169"/>
      <c r="AK70" s="169"/>
      <c r="AL70" s="167"/>
      <c r="AM70" s="169"/>
      <c r="AN70" s="169"/>
      <c r="AO70" s="169"/>
      <c r="AP70" s="169"/>
      <c r="AQ70" s="169"/>
      <c r="AR70" s="166"/>
      <c r="AS70" s="75" t="s">
        <v>112</v>
      </c>
      <c r="AT70" s="75" t="s">
        <v>112</v>
      </c>
      <c r="AU70" s="75" t="s">
        <v>112</v>
      </c>
      <c r="AV70" s="75" t="s">
        <v>112</v>
      </c>
      <c r="AW70" s="75" t="s">
        <v>112</v>
      </c>
      <c r="AX70" s="173"/>
      <c r="AY70" s="172"/>
      <c r="AZ70" s="172"/>
      <c r="BA70" s="178"/>
      <c r="BB70" s="179"/>
      <c r="BC70" s="172"/>
      <c r="BD70" s="172"/>
      <c r="BE70" s="172"/>
      <c r="BF70" s="169"/>
      <c r="BG70" s="169"/>
      <c r="BH70" s="169"/>
      <c r="BI70" s="167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20"/>
    </row>
    <row r="71" spans="1:73" ht="15.75" customHeight="1">
      <c r="A71" s="149"/>
      <c r="B71" s="132" t="s">
        <v>35</v>
      </c>
      <c r="C71" s="132" t="s">
        <v>19</v>
      </c>
      <c r="D71" s="154" t="s">
        <v>76</v>
      </c>
      <c r="E71" s="198" t="s">
        <v>241</v>
      </c>
      <c r="F71" s="166"/>
      <c r="G71" s="166"/>
      <c r="H71" s="166"/>
      <c r="I71" s="166"/>
      <c r="J71" s="166"/>
      <c r="K71" s="166"/>
      <c r="L71" s="166"/>
      <c r="M71" s="20" t="s">
        <v>84</v>
      </c>
      <c r="N71" s="20" t="s">
        <v>84</v>
      </c>
      <c r="O71" s="20" t="s">
        <v>84</v>
      </c>
      <c r="P71" s="20" t="s">
        <v>84</v>
      </c>
      <c r="Q71" s="20" t="s">
        <v>84</v>
      </c>
      <c r="R71" s="20" t="s">
        <v>84</v>
      </c>
      <c r="S71" s="20" t="s">
        <v>84</v>
      </c>
      <c r="T71" s="20" t="s">
        <v>84</v>
      </c>
      <c r="U71" s="167"/>
      <c r="V71" s="169"/>
      <c r="W71" s="169"/>
      <c r="X71" s="169"/>
      <c r="Y71" s="174"/>
      <c r="Z71" s="174"/>
      <c r="AA71" s="174"/>
      <c r="AB71" s="174"/>
      <c r="AC71" s="179"/>
      <c r="AD71" s="172"/>
      <c r="AE71" s="22" t="s">
        <v>97</v>
      </c>
      <c r="AF71" s="22" t="s">
        <v>97</v>
      </c>
      <c r="AG71" s="22" t="s">
        <v>97</v>
      </c>
      <c r="AH71" s="181"/>
      <c r="AI71" s="169"/>
      <c r="AJ71" s="169"/>
      <c r="AK71" s="169"/>
      <c r="AL71" s="167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73"/>
      <c r="AY71" s="173"/>
      <c r="AZ71" s="172"/>
      <c r="BA71" s="174"/>
      <c r="BB71" s="179"/>
      <c r="BC71" s="172"/>
      <c r="BD71" s="172"/>
      <c r="BE71" s="172"/>
      <c r="BF71" s="172"/>
      <c r="BG71" s="169"/>
      <c r="BH71" s="169"/>
      <c r="BI71" s="167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</row>
    <row r="72" spans="1:73" ht="15.75" customHeight="1">
      <c r="A72" s="149"/>
      <c r="B72" s="152" t="s">
        <v>35</v>
      </c>
      <c r="C72" s="152" t="s">
        <v>72</v>
      </c>
      <c r="D72" s="153" t="s">
        <v>76</v>
      </c>
      <c r="E72" s="153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7"/>
      <c r="V72" s="169"/>
      <c r="W72" s="169"/>
      <c r="X72" s="169"/>
      <c r="Y72" s="169"/>
      <c r="Z72" s="169"/>
      <c r="AA72" s="169"/>
      <c r="AB72" s="176"/>
      <c r="AC72" s="50" t="s">
        <v>83</v>
      </c>
      <c r="AD72" s="169"/>
      <c r="AE72" s="26" t="s">
        <v>107</v>
      </c>
      <c r="AF72" s="26" t="s">
        <v>107</v>
      </c>
      <c r="AG72" s="26" t="s">
        <v>107</v>
      </c>
      <c r="AH72" s="173"/>
      <c r="AI72" s="173"/>
      <c r="AJ72" s="173"/>
      <c r="AK72" s="173"/>
      <c r="AL72" s="167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73"/>
      <c r="AY72" s="169"/>
      <c r="AZ72" s="169"/>
      <c r="BA72" s="170"/>
      <c r="BB72" s="171"/>
      <c r="BC72" s="169"/>
      <c r="BD72" s="169"/>
      <c r="BE72" s="169"/>
      <c r="BF72" s="169"/>
      <c r="BG72" s="169"/>
      <c r="BH72" s="169"/>
      <c r="BI72" s="167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20"/>
    </row>
    <row r="73" spans="1:73" ht="15.75" customHeight="1">
      <c r="A73" s="149"/>
      <c r="B73" s="152" t="s">
        <v>77</v>
      </c>
      <c r="C73" s="152" t="s">
        <v>44</v>
      </c>
      <c r="D73" s="153" t="s">
        <v>78</v>
      </c>
      <c r="E73" s="187" t="s">
        <v>215</v>
      </c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7"/>
      <c r="V73" s="169"/>
      <c r="W73" s="169"/>
      <c r="X73" s="169"/>
      <c r="Y73" s="169"/>
      <c r="Z73" s="169"/>
      <c r="AA73" s="169"/>
      <c r="AB73" s="170"/>
      <c r="AC73" s="27" t="s">
        <v>109</v>
      </c>
      <c r="AD73" s="50" t="s">
        <v>83</v>
      </c>
      <c r="AE73" s="27" t="s">
        <v>109</v>
      </c>
      <c r="AF73" s="27" t="s">
        <v>109</v>
      </c>
      <c r="AG73" s="54" t="s">
        <v>89</v>
      </c>
      <c r="AH73" s="54" t="s">
        <v>89</v>
      </c>
      <c r="AI73" s="54" t="s">
        <v>89</v>
      </c>
      <c r="AJ73" s="27" t="s">
        <v>109</v>
      </c>
      <c r="AK73" s="27" t="s">
        <v>109</v>
      </c>
      <c r="AL73" s="167"/>
      <c r="AM73" s="27" t="s">
        <v>109</v>
      </c>
      <c r="AN73" s="56" t="s">
        <v>91</v>
      </c>
      <c r="AO73" s="56" t="s">
        <v>91</v>
      </c>
      <c r="AP73" s="56" t="s">
        <v>91</v>
      </c>
      <c r="AQ73" s="27" t="s">
        <v>109</v>
      </c>
      <c r="AR73" s="27" t="s">
        <v>109</v>
      </c>
      <c r="AS73" s="27" t="s">
        <v>109</v>
      </c>
      <c r="AT73" s="27" t="s">
        <v>109</v>
      </c>
      <c r="AU73" s="27" t="s">
        <v>109</v>
      </c>
      <c r="AV73" s="27" t="s">
        <v>109</v>
      </c>
      <c r="AW73" s="27" t="s">
        <v>109</v>
      </c>
      <c r="AX73" s="27" t="s">
        <v>109</v>
      </c>
      <c r="AY73" s="27" t="s">
        <v>109</v>
      </c>
      <c r="AZ73" s="27" t="s">
        <v>109</v>
      </c>
      <c r="BA73" s="27" t="s">
        <v>109</v>
      </c>
      <c r="BB73" s="27" t="s">
        <v>109</v>
      </c>
      <c r="BC73" s="169"/>
      <c r="BD73" s="172"/>
      <c r="BE73" s="172"/>
      <c r="BF73" s="172"/>
      <c r="BG73" s="169"/>
      <c r="BH73" s="169"/>
      <c r="BI73" s="167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</row>
    <row r="74" spans="1:73" ht="15.75" customHeight="1">
      <c r="A74" s="149"/>
      <c r="B74" s="152" t="s">
        <v>21</v>
      </c>
      <c r="C74" s="152" t="s">
        <v>79</v>
      </c>
      <c r="D74" s="153" t="s">
        <v>80</v>
      </c>
      <c r="E74" s="187" t="s">
        <v>206</v>
      </c>
      <c r="F74" s="20" t="s">
        <v>84</v>
      </c>
      <c r="G74" s="20" t="s">
        <v>84</v>
      </c>
      <c r="H74" s="20" t="s">
        <v>84</v>
      </c>
      <c r="I74" s="20" t="s">
        <v>84</v>
      </c>
      <c r="J74" s="20" t="s">
        <v>84</v>
      </c>
      <c r="K74" s="20" t="s">
        <v>84</v>
      </c>
      <c r="L74" s="20" t="s">
        <v>84</v>
      </c>
      <c r="M74" s="20" t="s">
        <v>84</v>
      </c>
      <c r="N74" s="20" t="s">
        <v>84</v>
      </c>
      <c r="O74" s="20" t="s">
        <v>84</v>
      </c>
      <c r="P74" s="20" t="s">
        <v>84</v>
      </c>
      <c r="Q74" s="20" t="s">
        <v>84</v>
      </c>
      <c r="R74" s="20" t="s">
        <v>84</v>
      </c>
      <c r="S74" s="20" t="s">
        <v>84</v>
      </c>
      <c r="T74" s="20" t="s">
        <v>84</v>
      </c>
      <c r="U74" s="167"/>
      <c r="V74" s="27" t="s">
        <v>109</v>
      </c>
      <c r="W74" s="27" t="s">
        <v>109</v>
      </c>
      <c r="X74" s="27" t="s">
        <v>109</v>
      </c>
      <c r="Y74" s="27" t="s">
        <v>109</v>
      </c>
      <c r="Z74" s="27" t="s">
        <v>109</v>
      </c>
      <c r="AA74" s="27" t="s">
        <v>109</v>
      </c>
      <c r="AB74" s="27" t="s">
        <v>109</v>
      </c>
      <c r="AC74" s="27" t="s">
        <v>109</v>
      </c>
      <c r="AD74" s="27" t="s">
        <v>109</v>
      </c>
      <c r="AE74" s="27" t="s">
        <v>109</v>
      </c>
      <c r="AF74" s="27" t="s">
        <v>109</v>
      </c>
      <c r="AG74" s="166" t="s">
        <v>91</v>
      </c>
      <c r="AH74" s="103" t="s">
        <v>83</v>
      </c>
      <c r="AI74" s="166" t="s">
        <v>91</v>
      </c>
      <c r="AJ74" s="56" t="s">
        <v>91</v>
      </c>
      <c r="AK74" s="56" t="s">
        <v>91</v>
      </c>
      <c r="AL74" s="167"/>
      <c r="AM74" s="56" t="s">
        <v>91</v>
      </c>
      <c r="AN74" s="54" t="s">
        <v>89</v>
      </c>
      <c r="AO74" s="54" t="s">
        <v>89</v>
      </c>
      <c r="AP74" s="54" t="s">
        <v>89</v>
      </c>
      <c r="AQ74" s="27" t="s">
        <v>109</v>
      </c>
      <c r="AR74" s="27" t="s">
        <v>109</v>
      </c>
      <c r="AS74" s="27" t="s">
        <v>109</v>
      </c>
      <c r="AT74" s="27" t="s">
        <v>109</v>
      </c>
      <c r="AU74" s="27" t="s">
        <v>109</v>
      </c>
      <c r="AV74" s="27" t="s">
        <v>109</v>
      </c>
      <c r="AW74" s="27" t="s">
        <v>109</v>
      </c>
      <c r="AX74" s="27" t="s">
        <v>109</v>
      </c>
      <c r="AY74" s="27" t="s">
        <v>109</v>
      </c>
      <c r="AZ74" s="56" t="s">
        <v>91</v>
      </c>
      <c r="BA74" s="56" t="s">
        <v>91</v>
      </c>
      <c r="BB74" s="56" t="s">
        <v>91</v>
      </c>
      <c r="BC74" s="28" t="s">
        <v>108</v>
      </c>
      <c r="BD74" s="28" t="s">
        <v>108</v>
      </c>
      <c r="BE74" s="28" t="s">
        <v>108</v>
      </c>
      <c r="BF74" s="28" t="s">
        <v>108</v>
      </c>
      <c r="BI74" s="167"/>
      <c r="BJ74" s="28" t="s">
        <v>108</v>
      </c>
      <c r="BK74" s="28" t="s">
        <v>108</v>
      </c>
      <c r="BL74" s="28" t="s">
        <v>108</v>
      </c>
      <c r="BM74" s="28" t="s">
        <v>108</v>
      </c>
      <c r="BN74" s="169"/>
      <c r="BO74" s="169"/>
      <c r="BP74" s="169"/>
      <c r="BQ74" s="169"/>
      <c r="BR74" s="169"/>
      <c r="BS74" s="169"/>
    </row>
    <row r="75" spans="1:73" ht="15.75" customHeight="1">
      <c r="A75" s="149"/>
      <c r="B75" s="158" t="s">
        <v>197</v>
      </c>
      <c r="C75" s="158" t="s">
        <v>198</v>
      </c>
      <c r="D75" s="195" t="s">
        <v>199</v>
      </c>
      <c r="E75" s="196" t="s">
        <v>200</v>
      </c>
      <c r="F75" s="20" t="s">
        <v>84</v>
      </c>
      <c r="G75" s="20" t="s">
        <v>84</v>
      </c>
      <c r="H75" s="20" t="s">
        <v>84</v>
      </c>
      <c r="I75" s="20" t="s">
        <v>84</v>
      </c>
      <c r="J75" s="20" t="s">
        <v>84</v>
      </c>
      <c r="K75" s="20" t="s">
        <v>84</v>
      </c>
      <c r="L75" s="20" t="s">
        <v>84</v>
      </c>
      <c r="M75" s="20" t="s">
        <v>84</v>
      </c>
      <c r="N75" s="20" t="s">
        <v>84</v>
      </c>
      <c r="O75" s="20" t="s">
        <v>84</v>
      </c>
      <c r="P75" s="20" t="s">
        <v>84</v>
      </c>
      <c r="Q75" s="20" t="s">
        <v>84</v>
      </c>
      <c r="R75" s="20" t="s">
        <v>84</v>
      </c>
      <c r="S75" s="20" t="s">
        <v>84</v>
      </c>
      <c r="T75" s="20" t="s">
        <v>84</v>
      </c>
      <c r="U75" s="167"/>
      <c r="V75" s="170"/>
      <c r="W75" s="170"/>
      <c r="X75" s="56" t="s">
        <v>91</v>
      </c>
      <c r="Y75" s="56" t="s">
        <v>91</v>
      </c>
      <c r="Z75" s="56" t="s">
        <v>91</v>
      </c>
      <c r="AA75" s="27" t="s">
        <v>109</v>
      </c>
      <c r="AB75" s="27" t="s">
        <v>109</v>
      </c>
      <c r="AC75" s="27" t="s">
        <v>109</v>
      </c>
      <c r="AD75" s="27" t="s">
        <v>109</v>
      </c>
      <c r="AE75" s="27" t="s">
        <v>109</v>
      </c>
      <c r="AF75" s="27" t="s">
        <v>109</v>
      </c>
      <c r="AG75" s="56" t="s">
        <v>91</v>
      </c>
      <c r="AH75" s="56" t="s">
        <v>91</v>
      </c>
      <c r="AI75" s="56" t="s">
        <v>91</v>
      </c>
      <c r="AJ75" s="25" t="s">
        <v>101</v>
      </c>
      <c r="AK75" s="50" t="s">
        <v>83</v>
      </c>
      <c r="AL75" s="167"/>
      <c r="AM75" s="166" t="s">
        <v>91</v>
      </c>
      <c r="AN75" s="56" t="s">
        <v>91</v>
      </c>
      <c r="AO75" s="56" t="s">
        <v>91</v>
      </c>
      <c r="AP75" s="56" t="s">
        <v>91</v>
      </c>
      <c r="AQ75" s="169"/>
      <c r="AR75" s="169"/>
      <c r="AS75" s="170"/>
      <c r="AT75" s="170"/>
      <c r="AU75" s="170"/>
      <c r="AV75" s="170"/>
      <c r="AW75" s="54" t="s">
        <v>89</v>
      </c>
      <c r="AX75" s="54" t="s">
        <v>89</v>
      </c>
      <c r="AY75" s="54" t="s">
        <v>89</v>
      </c>
      <c r="AZ75" s="169"/>
      <c r="BA75" s="170"/>
      <c r="BB75" s="171"/>
      <c r="BC75" s="169"/>
      <c r="BD75" s="169"/>
      <c r="BE75" s="169"/>
      <c r="BF75" s="169"/>
      <c r="BG75" s="169"/>
      <c r="BH75" s="169"/>
      <c r="BI75" s="167"/>
      <c r="BJ75" s="28" t="s">
        <v>108</v>
      </c>
      <c r="BK75" s="28" t="s">
        <v>108</v>
      </c>
      <c r="BL75" s="28" t="s">
        <v>108</v>
      </c>
      <c r="BM75" s="28" t="s">
        <v>108</v>
      </c>
      <c r="BN75" s="28" t="s">
        <v>108</v>
      </c>
      <c r="BO75" s="28" t="s">
        <v>108</v>
      </c>
      <c r="BP75" s="28" t="s">
        <v>108</v>
      </c>
      <c r="BQ75" s="28" t="s">
        <v>108</v>
      </c>
      <c r="BR75" s="28" t="s">
        <v>108</v>
      </c>
      <c r="BS75" s="28" t="s">
        <v>108</v>
      </c>
      <c r="BT75" s="120"/>
      <c r="BU75" s="119"/>
    </row>
    <row r="76" spans="1:73" ht="15.75" customHeight="1">
      <c r="A76" s="150"/>
      <c r="B76" s="132" t="s">
        <v>22</v>
      </c>
      <c r="C76" s="132" t="s">
        <v>52</v>
      </c>
      <c r="D76" s="101" t="s">
        <v>81</v>
      </c>
      <c r="E76" s="101"/>
      <c r="F76" s="20" t="s">
        <v>84</v>
      </c>
      <c r="G76" s="20" t="s">
        <v>84</v>
      </c>
      <c r="H76" s="20" t="s">
        <v>84</v>
      </c>
      <c r="I76" s="20" t="s">
        <v>84</v>
      </c>
      <c r="J76" s="20" t="s">
        <v>84</v>
      </c>
      <c r="K76" s="20" t="s">
        <v>84</v>
      </c>
      <c r="L76" s="20" t="s">
        <v>84</v>
      </c>
      <c r="M76" s="20" t="s">
        <v>84</v>
      </c>
      <c r="N76" s="20" t="s">
        <v>84</v>
      </c>
      <c r="O76" s="20" t="s">
        <v>84</v>
      </c>
      <c r="P76" s="20" t="s">
        <v>84</v>
      </c>
      <c r="Q76" s="20" t="s">
        <v>84</v>
      </c>
      <c r="R76" s="20" t="s">
        <v>84</v>
      </c>
      <c r="S76" s="20" t="s">
        <v>84</v>
      </c>
      <c r="T76" s="20" t="s">
        <v>84</v>
      </c>
      <c r="U76" s="167"/>
      <c r="V76" s="174"/>
      <c r="W76" s="174"/>
      <c r="X76" s="174"/>
      <c r="Y76" s="174"/>
      <c r="Z76" s="172"/>
      <c r="AA76" s="172"/>
      <c r="AB76" s="178"/>
      <c r="AC76" s="179"/>
      <c r="AD76" s="172"/>
      <c r="AE76" s="172"/>
      <c r="AF76" s="174"/>
      <c r="AG76" s="174"/>
      <c r="AH76" s="174"/>
      <c r="AI76" s="174"/>
      <c r="AJ76" s="172"/>
      <c r="AK76" s="172"/>
      <c r="AL76" s="167"/>
      <c r="AM76" s="172"/>
      <c r="AN76" s="172"/>
      <c r="AO76" s="172"/>
      <c r="AP76" s="172"/>
      <c r="AQ76" s="172"/>
      <c r="AR76" s="172"/>
      <c r="AS76" s="174"/>
      <c r="AT76" s="174"/>
      <c r="AU76" s="174"/>
      <c r="AV76" s="174"/>
      <c r="AW76" s="174"/>
      <c r="AX76" s="174"/>
      <c r="AY76" s="172"/>
      <c r="AZ76" s="172"/>
      <c r="BA76" s="178"/>
      <c r="BB76" s="179"/>
      <c r="BC76" s="172"/>
      <c r="BD76" s="172"/>
      <c r="BE76" s="172"/>
      <c r="BF76" s="172"/>
      <c r="BG76" s="169"/>
      <c r="BH76" s="169"/>
      <c r="BI76" s="167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20"/>
    </row>
    <row r="77" spans="1:73" s="119" customFormat="1" ht="15.75" customHeight="1">
      <c r="A77" s="151"/>
      <c r="B77" s="152" t="s">
        <v>129</v>
      </c>
      <c r="C77" s="152" t="s">
        <v>124</v>
      </c>
      <c r="D77" s="153" t="s">
        <v>130</v>
      </c>
      <c r="E77" s="187" t="s">
        <v>219</v>
      </c>
      <c r="F77" s="166"/>
      <c r="G77" s="166"/>
      <c r="H77" s="166"/>
      <c r="I77" s="166"/>
      <c r="J77" s="166"/>
      <c r="K77" s="169"/>
      <c r="L77" s="166"/>
      <c r="M77" s="166"/>
      <c r="N77" s="20" t="s">
        <v>84</v>
      </c>
      <c r="O77" s="20" t="s">
        <v>84</v>
      </c>
      <c r="P77" s="20" t="s">
        <v>84</v>
      </c>
      <c r="Q77" s="20" t="s">
        <v>84</v>
      </c>
      <c r="R77" s="20" t="s">
        <v>84</v>
      </c>
      <c r="S77" s="20" t="s">
        <v>84</v>
      </c>
      <c r="T77" s="20" t="s">
        <v>84</v>
      </c>
      <c r="U77" s="167"/>
      <c r="V77" s="169"/>
      <c r="W77" s="169"/>
      <c r="X77" s="169"/>
      <c r="Y77" s="169"/>
      <c r="Z77" s="172"/>
      <c r="AA77" s="172"/>
      <c r="AB77" s="178"/>
      <c r="AC77" s="179"/>
      <c r="AD77" s="172"/>
      <c r="AE77" s="172"/>
      <c r="AF77" s="169"/>
      <c r="AG77" s="169"/>
      <c r="AH77" s="169"/>
      <c r="AI77" s="169"/>
      <c r="AJ77" s="172"/>
      <c r="AK77" s="172"/>
      <c r="AL77" s="167"/>
      <c r="AM77" s="172"/>
      <c r="AN77" s="56" t="s">
        <v>91</v>
      </c>
      <c r="AO77" s="56" t="s">
        <v>91</v>
      </c>
      <c r="AP77" s="56" t="s">
        <v>91</v>
      </c>
      <c r="AQ77" s="172"/>
      <c r="AR77" s="166"/>
      <c r="AS77" s="75" t="s">
        <v>112</v>
      </c>
      <c r="AT77" s="75" t="s">
        <v>112</v>
      </c>
      <c r="AU77" s="75" t="s">
        <v>112</v>
      </c>
      <c r="AV77" s="75" t="s">
        <v>112</v>
      </c>
      <c r="AW77" s="75" t="s">
        <v>112</v>
      </c>
      <c r="AX77" s="169"/>
      <c r="AY77" s="172"/>
      <c r="AZ77" s="172"/>
      <c r="BA77" s="178"/>
      <c r="BB77" s="179"/>
      <c r="BC77" s="172"/>
      <c r="BD77" s="172"/>
      <c r="BE77" s="172"/>
      <c r="BF77" s="172"/>
      <c r="BG77" s="169"/>
      <c r="BH77" s="169"/>
      <c r="BI77" s="167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20"/>
    </row>
    <row r="78" spans="1:73" s="119" customFormat="1" ht="15.75" customHeight="1">
      <c r="A78" s="118"/>
      <c r="B78" s="121"/>
      <c r="C78" s="121"/>
      <c r="D78" s="122"/>
      <c r="E78" s="122"/>
      <c r="F78" s="123"/>
      <c r="G78" s="123"/>
      <c r="H78" s="123"/>
      <c r="I78" s="123"/>
      <c r="J78" s="123"/>
      <c r="K78" s="124"/>
      <c r="L78" s="123"/>
      <c r="M78" s="123"/>
      <c r="N78" s="123"/>
      <c r="O78" s="123"/>
      <c r="P78" s="123"/>
      <c r="Q78" s="123"/>
      <c r="R78" s="123"/>
      <c r="S78" s="123"/>
      <c r="T78" s="123"/>
      <c r="U78" s="125"/>
      <c r="V78" s="124"/>
      <c r="W78" s="124"/>
      <c r="X78" s="124"/>
      <c r="Y78" s="124"/>
      <c r="Z78" s="126"/>
      <c r="AA78" s="126"/>
      <c r="AB78" s="126"/>
      <c r="AC78" s="126"/>
      <c r="AD78" s="126"/>
      <c r="AE78" s="126"/>
      <c r="AF78" s="124"/>
      <c r="AG78" s="124"/>
      <c r="AH78" s="124"/>
      <c r="AI78" s="124"/>
      <c r="AJ78" s="126"/>
      <c r="AK78" s="126"/>
      <c r="AL78" s="125"/>
      <c r="AM78" s="126"/>
      <c r="AN78" s="126"/>
      <c r="AO78" s="126"/>
      <c r="AP78" s="126"/>
      <c r="AQ78" s="126"/>
      <c r="AR78" s="126"/>
      <c r="AS78" s="123"/>
      <c r="AT78" s="124"/>
      <c r="AU78" s="124"/>
      <c r="AV78" s="124"/>
      <c r="AW78" s="124"/>
      <c r="AX78" s="124"/>
      <c r="AY78" s="126"/>
      <c r="AZ78" s="126"/>
      <c r="BA78" s="126"/>
      <c r="BB78" s="126"/>
      <c r="BC78" s="126"/>
      <c r="BD78" s="126"/>
      <c r="BE78" s="126"/>
      <c r="BF78" s="126"/>
      <c r="BG78" s="124"/>
      <c r="BH78" s="124"/>
      <c r="BI78" s="125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0"/>
    </row>
    <row r="79" spans="1:73" s="118" customFormat="1">
      <c r="B79" s="127"/>
      <c r="C79" s="127"/>
      <c r="D79" s="127"/>
      <c r="E79" s="127"/>
      <c r="F79" s="128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30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30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31"/>
    </row>
    <row r="80" spans="1:73" s="78" customFormat="1" ht="15.6" hidden="1">
      <c r="A80" s="106" t="s">
        <v>84</v>
      </c>
      <c r="B80" s="107" t="s">
        <v>85</v>
      </c>
      <c r="C80" s="108"/>
      <c r="D80" s="108"/>
      <c r="E80" s="108"/>
      <c r="F80" s="136">
        <f t="shared" ref="F80:T80" si="0">COUNTIF(F$11:F$79,"M")</f>
        <v>7</v>
      </c>
      <c r="G80" s="136">
        <f t="shared" si="0"/>
        <v>8</v>
      </c>
      <c r="H80" s="136">
        <f t="shared" si="0"/>
        <v>8</v>
      </c>
      <c r="I80" s="136">
        <f t="shared" si="0"/>
        <v>8</v>
      </c>
      <c r="J80" s="136">
        <f t="shared" si="0"/>
        <v>8</v>
      </c>
      <c r="K80" s="136">
        <f t="shared" si="0"/>
        <v>9</v>
      </c>
      <c r="L80" s="136">
        <f t="shared" si="0"/>
        <v>11</v>
      </c>
      <c r="M80" s="136">
        <f t="shared" si="0"/>
        <v>15</v>
      </c>
      <c r="N80" s="136">
        <f t="shared" si="0"/>
        <v>21</v>
      </c>
      <c r="O80" s="136">
        <f t="shared" si="0"/>
        <v>23</v>
      </c>
      <c r="P80" s="136">
        <f t="shared" si="0"/>
        <v>24</v>
      </c>
      <c r="Q80" s="136">
        <f t="shared" si="0"/>
        <v>24</v>
      </c>
      <c r="R80" s="136">
        <f t="shared" si="0"/>
        <v>23</v>
      </c>
      <c r="S80" s="136">
        <f t="shared" si="0"/>
        <v>23</v>
      </c>
      <c r="T80" s="136">
        <f t="shared" si="0"/>
        <v>23</v>
      </c>
      <c r="U80" s="134"/>
      <c r="V80" s="136">
        <f t="shared" ref="V80:AK80" si="1">COUNTIF(V$11:V$79,"M")</f>
        <v>0</v>
      </c>
      <c r="W80" s="136">
        <f t="shared" si="1"/>
        <v>0</v>
      </c>
      <c r="X80" s="136">
        <f t="shared" si="1"/>
        <v>0</v>
      </c>
      <c r="Y80" s="136">
        <f t="shared" si="1"/>
        <v>0</v>
      </c>
      <c r="Z80" s="136">
        <f t="shared" si="1"/>
        <v>0</v>
      </c>
      <c r="AA80" s="136">
        <f t="shared" si="1"/>
        <v>0</v>
      </c>
      <c r="AB80" s="136">
        <f t="shared" si="1"/>
        <v>0</v>
      </c>
      <c r="AC80" s="136">
        <f t="shared" si="1"/>
        <v>0</v>
      </c>
      <c r="AD80" s="136">
        <f t="shared" si="1"/>
        <v>0</v>
      </c>
      <c r="AE80" s="136">
        <f t="shared" si="1"/>
        <v>0</v>
      </c>
      <c r="AF80" s="136">
        <f t="shared" si="1"/>
        <v>0</v>
      </c>
      <c r="AG80" s="136">
        <f t="shared" si="1"/>
        <v>0</v>
      </c>
      <c r="AH80" s="136">
        <f t="shared" si="1"/>
        <v>0</v>
      </c>
      <c r="AI80" s="136">
        <f t="shared" si="1"/>
        <v>0</v>
      </c>
      <c r="AJ80" s="136">
        <f t="shared" si="1"/>
        <v>0</v>
      </c>
      <c r="AK80" s="136">
        <f t="shared" si="1"/>
        <v>0</v>
      </c>
      <c r="AL80" s="134"/>
      <c r="AM80" s="136">
        <f t="shared" ref="AM80:BH80" si="2">COUNTIF(AM$11:AM$79,"M")</f>
        <v>0</v>
      </c>
      <c r="AN80" s="136">
        <f t="shared" si="2"/>
        <v>0</v>
      </c>
      <c r="AO80" s="136">
        <f t="shared" si="2"/>
        <v>0</v>
      </c>
      <c r="AP80" s="136">
        <f t="shared" si="2"/>
        <v>0</v>
      </c>
      <c r="AQ80" s="136">
        <f t="shared" si="2"/>
        <v>0</v>
      </c>
      <c r="AR80" s="136">
        <f t="shared" si="2"/>
        <v>0</v>
      </c>
      <c r="AS80" s="136">
        <f t="shared" si="2"/>
        <v>0</v>
      </c>
      <c r="AT80" s="136">
        <f t="shared" si="2"/>
        <v>0</v>
      </c>
      <c r="AU80" s="136">
        <f t="shared" si="2"/>
        <v>0</v>
      </c>
      <c r="AV80" s="136">
        <f t="shared" si="2"/>
        <v>0</v>
      </c>
      <c r="AW80" s="136">
        <f t="shared" si="2"/>
        <v>0</v>
      </c>
      <c r="AX80" s="136">
        <f t="shared" si="2"/>
        <v>0</v>
      </c>
      <c r="AY80" s="136">
        <f t="shared" si="2"/>
        <v>0</v>
      </c>
      <c r="AZ80" s="136">
        <f t="shared" si="2"/>
        <v>0</v>
      </c>
      <c r="BA80" s="136">
        <f t="shared" si="2"/>
        <v>0</v>
      </c>
      <c r="BB80" s="136">
        <f t="shared" si="2"/>
        <v>0</v>
      </c>
      <c r="BC80" s="136">
        <f t="shared" si="2"/>
        <v>0</v>
      </c>
      <c r="BD80" s="136">
        <f t="shared" si="2"/>
        <v>0</v>
      </c>
      <c r="BE80" s="136">
        <f t="shared" si="2"/>
        <v>0</v>
      </c>
      <c r="BF80" s="136">
        <f t="shared" si="2"/>
        <v>0</v>
      </c>
      <c r="BG80" s="136">
        <f t="shared" si="2"/>
        <v>0</v>
      </c>
      <c r="BH80" s="136">
        <f t="shared" si="2"/>
        <v>0</v>
      </c>
      <c r="BI80" s="134"/>
      <c r="BJ80" s="136">
        <f t="shared" ref="BJ80:BS80" si="3">COUNTIF(BJ$11:BJ$79,"M")</f>
        <v>0</v>
      </c>
      <c r="BK80" s="136">
        <f t="shared" si="3"/>
        <v>0</v>
      </c>
      <c r="BL80" s="136">
        <f t="shared" si="3"/>
        <v>0</v>
      </c>
      <c r="BM80" s="136">
        <f t="shared" si="3"/>
        <v>0</v>
      </c>
      <c r="BN80" s="136">
        <f t="shared" si="3"/>
        <v>0</v>
      </c>
      <c r="BO80" s="136">
        <f t="shared" si="3"/>
        <v>0</v>
      </c>
      <c r="BP80" s="136">
        <f t="shared" si="3"/>
        <v>0</v>
      </c>
      <c r="BQ80" s="136">
        <f t="shared" si="3"/>
        <v>0</v>
      </c>
      <c r="BR80" s="136">
        <f t="shared" si="3"/>
        <v>0</v>
      </c>
      <c r="BS80" s="136">
        <f t="shared" si="3"/>
        <v>0</v>
      </c>
      <c r="BT80" s="77"/>
    </row>
    <row r="81" spans="1:72" ht="15.6" hidden="1">
      <c r="A81" s="50" t="s">
        <v>83</v>
      </c>
      <c r="B81" s="39" t="s">
        <v>111</v>
      </c>
      <c r="C81" s="89"/>
      <c r="D81" s="89"/>
      <c r="E81" s="89"/>
      <c r="F81" s="51">
        <f t="shared" ref="F81:T81" si="4">COUNTIF(F$11:F$79,"EM")</f>
        <v>0</v>
      </c>
      <c r="G81" s="51">
        <f t="shared" si="4"/>
        <v>0</v>
      </c>
      <c r="H81" s="51">
        <f t="shared" si="4"/>
        <v>0</v>
      </c>
      <c r="I81" s="51">
        <f t="shared" si="4"/>
        <v>0</v>
      </c>
      <c r="J81" s="51">
        <f t="shared" si="4"/>
        <v>0</v>
      </c>
      <c r="K81" s="51">
        <f t="shared" si="4"/>
        <v>0</v>
      </c>
      <c r="L81" s="51">
        <f t="shared" si="4"/>
        <v>0</v>
      </c>
      <c r="M81" s="51">
        <f t="shared" si="4"/>
        <v>0</v>
      </c>
      <c r="N81" s="51">
        <f t="shared" si="4"/>
        <v>0</v>
      </c>
      <c r="O81" s="51">
        <f t="shared" si="4"/>
        <v>0</v>
      </c>
      <c r="P81" s="51">
        <f t="shared" si="4"/>
        <v>0</v>
      </c>
      <c r="Q81" s="51">
        <f t="shared" si="4"/>
        <v>0</v>
      </c>
      <c r="R81" s="51">
        <f t="shared" si="4"/>
        <v>0</v>
      </c>
      <c r="S81" s="51">
        <f t="shared" si="4"/>
        <v>0</v>
      </c>
      <c r="T81" s="51">
        <f t="shared" si="4"/>
        <v>0</v>
      </c>
      <c r="U81" s="134"/>
      <c r="V81" s="51">
        <f t="shared" ref="V81:AK81" si="5">COUNTIF(V$11:V$79,"EM")</f>
        <v>0</v>
      </c>
      <c r="W81" s="51">
        <f t="shared" si="5"/>
        <v>0</v>
      </c>
      <c r="X81" s="51">
        <f t="shared" si="5"/>
        <v>0</v>
      </c>
      <c r="Y81" s="51">
        <f t="shared" si="5"/>
        <v>2</v>
      </c>
      <c r="Z81" s="51">
        <f t="shared" si="5"/>
        <v>0</v>
      </c>
      <c r="AA81" s="51">
        <f t="shared" si="5"/>
        <v>2</v>
      </c>
      <c r="AB81" s="51">
        <f t="shared" si="5"/>
        <v>0</v>
      </c>
      <c r="AC81" s="51">
        <f t="shared" si="5"/>
        <v>3</v>
      </c>
      <c r="AD81" s="51">
        <f t="shared" si="5"/>
        <v>2</v>
      </c>
      <c r="AE81" s="51">
        <f t="shared" si="5"/>
        <v>3</v>
      </c>
      <c r="AF81" s="51">
        <f t="shared" si="5"/>
        <v>1</v>
      </c>
      <c r="AG81" s="51">
        <f t="shared" si="5"/>
        <v>1</v>
      </c>
      <c r="AH81" s="51">
        <f t="shared" si="5"/>
        <v>3</v>
      </c>
      <c r="AI81" s="51">
        <f t="shared" si="5"/>
        <v>2</v>
      </c>
      <c r="AJ81" s="51">
        <f t="shared" si="5"/>
        <v>0</v>
      </c>
      <c r="AK81" s="51">
        <f t="shared" si="5"/>
        <v>2</v>
      </c>
      <c r="AL81" s="134"/>
      <c r="AM81" s="51">
        <f t="shared" ref="AM81:BH81" si="6">COUNTIF(AM$11:AM$79,"EM")</f>
        <v>0</v>
      </c>
      <c r="AN81" s="51">
        <f t="shared" si="6"/>
        <v>0</v>
      </c>
      <c r="AO81" s="51">
        <f t="shared" si="6"/>
        <v>1</v>
      </c>
      <c r="AP81" s="51">
        <f t="shared" si="6"/>
        <v>0</v>
      </c>
      <c r="AQ81" s="51">
        <f t="shared" si="6"/>
        <v>0</v>
      </c>
      <c r="AR81" s="51">
        <f t="shared" si="6"/>
        <v>0</v>
      </c>
      <c r="AS81" s="51">
        <f t="shared" si="6"/>
        <v>0</v>
      </c>
      <c r="AT81" s="51">
        <f t="shared" si="6"/>
        <v>1</v>
      </c>
      <c r="AU81" s="51">
        <f t="shared" si="6"/>
        <v>0</v>
      </c>
      <c r="AV81" s="51">
        <f t="shared" si="6"/>
        <v>1</v>
      </c>
      <c r="AW81" s="51">
        <f t="shared" si="6"/>
        <v>1</v>
      </c>
      <c r="AX81" s="51">
        <f t="shared" si="6"/>
        <v>1</v>
      </c>
      <c r="AY81" s="51">
        <f t="shared" si="6"/>
        <v>1</v>
      </c>
      <c r="AZ81" s="51">
        <f t="shared" si="6"/>
        <v>0</v>
      </c>
      <c r="BA81" s="51">
        <f t="shared" si="6"/>
        <v>1</v>
      </c>
      <c r="BB81" s="51">
        <f t="shared" si="6"/>
        <v>0</v>
      </c>
      <c r="BC81" s="51">
        <f t="shared" si="6"/>
        <v>0</v>
      </c>
      <c r="BD81" s="51">
        <f t="shared" si="6"/>
        <v>0</v>
      </c>
      <c r="BE81" s="51">
        <f t="shared" si="6"/>
        <v>0</v>
      </c>
      <c r="BF81" s="51">
        <f t="shared" si="6"/>
        <v>0</v>
      </c>
      <c r="BG81" s="51">
        <f t="shared" si="6"/>
        <v>0</v>
      </c>
      <c r="BH81" s="51">
        <f t="shared" si="6"/>
        <v>0</v>
      </c>
      <c r="BI81" s="134"/>
      <c r="BJ81" s="51">
        <f t="shared" ref="BJ81:BS81" si="7">COUNTIF(BJ$11:BJ$79,"EM")</f>
        <v>0</v>
      </c>
      <c r="BK81" s="51">
        <f t="shared" si="7"/>
        <v>0</v>
      </c>
      <c r="BL81" s="51">
        <f t="shared" si="7"/>
        <v>0</v>
      </c>
      <c r="BM81" s="51">
        <f t="shared" si="7"/>
        <v>0</v>
      </c>
      <c r="BN81" s="51">
        <f t="shared" si="7"/>
        <v>0</v>
      </c>
      <c r="BO81" s="51">
        <f t="shared" si="7"/>
        <v>0</v>
      </c>
      <c r="BP81" s="51">
        <f t="shared" si="7"/>
        <v>0</v>
      </c>
      <c r="BQ81" s="51">
        <f t="shared" si="7"/>
        <v>0</v>
      </c>
      <c r="BR81" s="51">
        <f t="shared" si="7"/>
        <v>0</v>
      </c>
      <c r="BS81" s="51">
        <f t="shared" si="7"/>
        <v>0</v>
      </c>
    </row>
    <row r="82" spans="1:72" ht="15.6" hidden="1">
      <c r="A82" s="52" t="s">
        <v>86</v>
      </c>
      <c r="B82" s="40" t="s">
        <v>86</v>
      </c>
      <c r="C82" s="90"/>
      <c r="D82" s="90"/>
      <c r="E82" s="90"/>
      <c r="F82" s="53">
        <f t="shared" ref="F82:T82" si="8">COUNTIF(F$11:F$79,"PC")</f>
        <v>0</v>
      </c>
      <c r="G82" s="53">
        <f t="shared" si="8"/>
        <v>0</v>
      </c>
      <c r="H82" s="53">
        <f t="shared" si="8"/>
        <v>0</v>
      </c>
      <c r="I82" s="53">
        <f t="shared" si="8"/>
        <v>0</v>
      </c>
      <c r="J82" s="53">
        <f t="shared" si="8"/>
        <v>0</v>
      </c>
      <c r="K82" s="53">
        <f t="shared" si="8"/>
        <v>0</v>
      </c>
      <c r="L82" s="53">
        <f t="shared" si="8"/>
        <v>0</v>
      </c>
      <c r="M82" s="53">
        <f t="shared" si="8"/>
        <v>0</v>
      </c>
      <c r="N82" s="53">
        <f t="shared" si="8"/>
        <v>0</v>
      </c>
      <c r="O82" s="53">
        <f t="shared" si="8"/>
        <v>0</v>
      </c>
      <c r="P82" s="53">
        <f t="shared" si="8"/>
        <v>0</v>
      </c>
      <c r="Q82" s="53">
        <f t="shared" si="8"/>
        <v>0</v>
      </c>
      <c r="R82" s="53">
        <f t="shared" si="8"/>
        <v>0</v>
      </c>
      <c r="S82" s="53">
        <f t="shared" si="8"/>
        <v>0</v>
      </c>
      <c r="T82" s="53">
        <f t="shared" si="8"/>
        <v>0</v>
      </c>
      <c r="U82" s="134"/>
      <c r="V82" s="53">
        <f t="shared" ref="V82:AK82" si="9">COUNTIF(V$11:V$79,"PC")</f>
        <v>0</v>
      </c>
      <c r="W82" s="53">
        <f t="shared" si="9"/>
        <v>0</v>
      </c>
      <c r="X82" s="53">
        <f t="shared" si="9"/>
        <v>0</v>
      </c>
      <c r="Y82" s="53">
        <f t="shared" si="9"/>
        <v>0</v>
      </c>
      <c r="Z82" s="53">
        <f t="shared" si="9"/>
        <v>3</v>
      </c>
      <c r="AA82" s="53">
        <f t="shared" si="9"/>
        <v>5</v>
      </c>
      <c r="AB82" s="53">
        <f t="shared" si="9"/>
        <v>5</v>
      </c>
      <c r="AC82" s="53">
        <f t="shared" si="9"/>
        <v>5</v>
      </c>
      <c r="AD82" s="53">
        <f t="shared" si="9"/>
        <v>5</v>
      </c>
      <c r="AE82" s="53">
        <f t="shared" si="9"/>
        <v>4</v>
      </c>
      <c r="AF82" s="53">
        <f t="shared" si="9"/>
        <v>5</v>
      </c>
      <c r="AG82" s="53">
        <f t="shared" si="9"/>
        <v>5</v>
      </c>
      <c r="AH82" s="53">
        <f t="shared" si="9"/>
        <v>5</v>
      </c>
      <c r="AI82" s="53">
        <f t="shared" si="9"/>
        <v>3</v>
      </c>
      <c r="AJ82" s="53">
        <f t="shared" si="9"/>
        <v>3</v>
      </c>
      <c r="AK82" s="53">
        <f t="shared" si="9"/>
        <v>3</v>
      </c>
      <c r="AL82" s="134"/>
      <c r="AM82" s="53">
        <f t="shared" ref="AM82:BH82" si="10">COUNTIF(AM$11:AM$79,"PC")</f>
        <v>3</v>
      </c>
      <c r="AN82" s="53">
        <f t="shared" si="10"/>
        <v>3</v>
      </c>
      <c r="AO82" s="53">
        <f t="shared" si="10"/>
        <v>3</v>
      </c>
      <c r="AP82" s="53">
        <f t="shared" si="10"/>
        <v>3</v>
      </c>
      <c r="AQ82" s="53">
        <f t="shared" si="10"/>
        <v>3</v>
      </c>
      <c r="AR82" s="53">
        <f t="shared" si="10"/>
        <v>3</v>
      </c>
      <c r="AS82" s="53">
        <f t="shared" si="10"/>
        <v>3</v>
      </c>
      <c r="AT82" s="53">
        <f t="shared" si="10"/>
        <v>5</v>
      </c>
      <c r="AU82" s="53">
        <f t="shared" si="10"/>
        <v>5</v>
      </c>
      <c r="AV82" s="53">
        <f t="shared" si="10"/>
        <v>5</v>
      </c>
      <c r="AW82" s="53">
        <f t="shared" si="10"/>
        <v>5</v>
      </c>
      <c r="AX82" s="53">
        <f t="shared" si="10"/>
        <v>5</v>
      </c>
      <c r="AY82" s="53">
        <f t="shared" si="10"/>
        <v>3</v>
      </c>
      <c r="AZ82" s="53">
        <f t="shared" si="10"/>
        <v>3</v>
      </c>
      <c r="BA82" s="53">
        <f t="shared" si="10"/>
        <v>3</v>
      </c>
      <c r="BB82" s="53">
        <f t="shared" si="10"/>
        <v>3</v>
      </c>
      <c r="BC82" s="53">
        <f t="shared" si="10"/>
        <v>0</v>
      </c>
      <c r="BD82" s="53">
        <f t="shared" si="10"/>
        <v>0</v>
      </c>
      <c r="BE82" s="53">
        <f t="shared" si="10"/>
        <v>0</v>
      </c>
      <c r="BF82" s="53">
        <f t="shared" si="10"/>
        <v>0</v>
      </c>
      <c r="BG82" s="53">
        <f t="shared" si="10"/>
        <v>0</v>
      </c>
      <c r="BH82" s="53">
        <f t="shared" si="10"/>
        <v>0</v>
      </c>
      <c r="BI82" s="134"/>
      <c r="BJ82" s="53">
        <f t="shared" ref="BJ82:BS82" si="11">COUNTIF(BJ$11:BJ$79,"PC")</f>
        <v>0</v>
      </c>
      <c r="BK82" s="53">
        <f t="shared" si="11"/>
        <v>0</v>
      </c>
      <c r="BL82" s="53">
        <f t="shared" si="11"/>
        <v>0</v>
      </c>
      <c r="BM82" s="53">
        <f t="shared" si="11"/>
        <v>0</v>
      </c>
      <c r="BN82" s="53">
        <f t="shared" si="11"/>
        <v>0</v>
      </c>
      <c r="BO82" s="53">
        <f t="shared" si="11"/>
        <v>0</v>
      </c>
      <c r="BP82" s="53">
        <f t="shared" si="11"/>
        <v>0</v>
      </c>
      <c r="BQ82" s="53">
        <f t="shared" si="11"/>
        <v>0</v>
      </c>
      <c r="BR82" s="53">
        <f t="shared" si="11"/>
        <v>0</v>
      </c>
      <c r="BS82" s="53">
        <f t="shared" si="11"/>
        <v>0</v>
      </c>
    </row>
    <row r="83" spans="1:72" ht="15.6" hidden="1">
      <c r="A83" s="54" t="s">
        <v>89</v>
      </c>
      <c r="B83" s="41" t="s">
        <v>88</v>
      </c>
      <c r="C83" s="91"/>
      <c r="D83" s="91"/>
      <c r="E83" s="91"/>
      <c r="F83" s="55">
        <f t="shared" ref="F83:T83" si="12">COUNTIF(F$11:F$79,"BI")</f>
        <v>0</v>
      </c>
      <c r="G83" s="55">
        <f t="shared" si="12"/>
        <v>0</v>
      </c>
      <c r="H83" s="55">
        <f t="shared" si="12"/>
        <v>0</v>
      </c>
      <c r="I83" s="55">
        <f t="shared" si="12"/>
        <v>0</v>
      </c>
      <c r="J83" s="55">
        <f t="shared" si="12"/>
        <v>0</v>
      </c>
      <c r="K83" s="55">
        <f t="shared" si="12"/>
        <v>0</v>
      </c>
      <c r="L83" s="55">
        <f t="shared" si="12"/>
        <v>0</v>
      </c>
      <c r="M83" s="55">
        <f t="shared" si="12"/>
        <v>0</v>
      </c>
      <c r="N83" s="55">
        <f t="shared" si="12"/>
        <v>0</v>
      </c>
      <c r="O83" s="55">
        <f t="shared" si="12"/>
        <v>0</v>
      </c>
      <c r="P83" s="55">
        <f t="shared" si="12"/>
        <v>0</v>
      </c>
      <c r="Q83" s="55">
        <f t="shared" si="12"/>
        <v>0</v>
      </c>
      <c r="R83" s="55">
        <f t="shared" si="12"/>
        <v>0</v>
      </c>
      <c r="S83" s="55">
        <f t="shared" si="12"/>
        <v>0</v>
      </c>
      <c r="T83" s="55">
        <f t="shared" si="12"/>
        <v>0</v>
      </c>
      <c r="U83" s="134"/>
      <c r="V83" s="55">
        <f t="shared" ref="V83:AK83" si="13">COUNTIF(V$11:V$79,"BI")</f>
        <v>0</v>
      </c>
      <c r="W83" s="55">
        <f t="shared" si="13"/>
        <v>0</v>
      </c>
      <c r="X83" s="55">
        <f t="shared" si="13"/>
        <v>2</v>
      </c>
      <c r="Y83" s="55">
        <f t="shared" si="13"/>
        <v>2</v>
      </c>
      <c r="Z83" s="55">
        <f t="shared" si="13"/>
        <v>2</v>
      </c>
      <c r="AA83" s="55">
        <f t="shared" si="13"/>
        <v>2</v>
      </c>
      <c r="AB83" s="55">
        <f t="shared" si="13"/>
        <v>2</v>
      </c>
      <c r="AC83" s="55">
        <f t="shared" si="13"/>
        <v>2</v>
      </c>
      <c r="AD83" s="55">
        <f t="shared" si="13"/>
        <v>3</v>
      </c>
      <c r="AE83" s="55">
        <f t="shared" si="13"/>
        <v>3</v>
      </c>
      <c r="AF83" s="55">
        <f t="shared" si="13"/>
        <v>3</v>
      </c>
      <c r="AG83" s="55">
        <f t="shared" si="13"/>
        <v>2</v>
      </c>
      <c r="AH83" s="55">
        <f t="shared" si="13"/>
        <v>2</v>
      </c>
      <c r="AI83" s="55">
        <f t="shared" si="13"/>
        <v>2</v>
      </c>
      <c r="AJ83" s="55">
        <f t="shared" si="13"/>
        <v>2</v>
      </c>
      <c r="AK83" s="55">
        <f t="shared" si="13"/>
        <v>2</v>
      </c>
      <c r="AL83" s="134"/>
      <c r="AM83" s="55">
        <f t="shared" ref="AM83:BH83" si="14">COUNTIF(AM$11:AM$79,"BI")</f>
        <v>2</v>
      </c>
      <c r="AN83" s="55">
        <f t="shared" si="14"/>
        <v>2</v>
      </c>
      <c r="AO83" s="55">
        <f t="shared" si="14"/>
        <v>2</v>
      </c>
      <c r="AP83" s="55">
        <f t="shared" si="14"/>
        <v>2</v>
      </c>
      <c r="AQ83" s="55">
        <f t="shared" si="14"/>
        <v>2</v>
      </c>
      <c r="AR83" s="55">
        <f t="shared" si="14"/>
        <v>2</v>
      </c>
      <c r="AS83" s="55">
        <f t="shared" si="14"/>
        <v>2</v>
      </c>
      <c r="AT83" s="55">
        <f t="shared" si="14"/>
        <v>2</v>
      </c>
      <c r="AU83" s="55">
        <f t="shared" si="14"/>
        <v>2</v>
      </c>
      <c r="AV83" s="55">
        <f t="shared" si="14"/>
        <v>2</v>
      </c>
      <c r="AW83" s="55">
        <f t="shared" si="14"/>
        <v>2</v>
      </c>
      <c r="AX83" s="55">
        <f t="shared" si="14"/>
        <v>2</v>
      </c>
      <c r="AY83" s="55">
        <f t="shared" si="14"/>
        <v>2</v>
      </c>
      <c r="AZ83" s="55">
        <f t="shared" si="14"/>
        <v>2</v>
      </c>
      <c r="BA83" s="55">
        <f t="shared" si="14"/>
        <v>2</v>
      </c>
      <c r="BB83" s="55">
        <f t="shared" si="14"/>
        <v>2</v>
      </c>
      <c r="BC83" s="55">
        <f t="shared" si="14"/>
        <v>0</v>
      </c>
      <c r="BD83" s="55">
        <f t="shared" si="14"/>
        <v>0</v>
      </c>
      <c r="BE83" s="55">
        <f t="shared" si="14"/>
        <v>0</v>
      </c>
      <c r="BF83" s="55">
        <f t="shared" si="14"/>
        <v>0</v>
      </c>
      <c r="BG83" s="55">
        <f t="shared" si="14"/>
        <v>0</v>
      </c>
      <c r="BH83" s="55">
        <f t="shared" si="14"/>
        <v>0</v>
      </c>
      <c r="BI83" s="134"/>
      <c r="BJ83" s="55">
        <f t="shared" ref="BJ83:BS83" si="15">COUNTIF(BJ$11:BJ$79,"BI")</f>
        <v>0</v>
      </c>
      <c r="BK83" s="55">
        <f t="shared" si="15"/>
        <v>0</v>
      </c>
      <c r="BL83" s="55">
        <f t="shared" si="15"/>
        <v>0</v>
      </c>
      <c r="BM83" s="55">
        <f t="shared" si="15"/>
        <v>0</v>
      </c>
      <c r="BN83" s="55">
        <f t="shared" si="15"/>
        <v>0</v>
      </c>
      <c r="BO83" s="55">
        <f t="shared" si="15"/>
        <v>0</v>
      </c>
      <c r="BP83" s="55">
        <f t="shared" si="15"/>
        <v>0</v>
      </c>
      <c r="BQ83" s="55">
        <f t="shared" si="15"/>
        <v>0</v>
      </c>
      <c r="BR83" s="55">
        <f t="shared" si="15"/>
        <v>0</v>
      </c>
      <c r="BS83" s="55">
        <f t="shared" si="15"/>
        <v>0</v>
      </c>
    </row>
    <row r="84" spans="1:72" s="78" customFormat="1" ht="15.6" hidden="1">
      <c r="A84" s="56" t="s">
        <v>91</v>
      </c>
      <c r="B84" s="42" t="s">
        <v>90</v>
      </c>
      <c r="C84" s="92"/>
      <c r="D84" s="92"/>
      <c r="E84" s="92"/>
      <c r="F84" s="79">
        <f t="shared" ref="F84:T84" si="16">COUNTIF(F$11:F$79,"BE")</f>
        <v>0</v>
      </c>
      <c r="G84" s="79">
        <f t="shared" si="16"/>
        <v>0</v>
      </c>
      <c r="H84" s="79">
        <f t="shared" si="16"/>
        <v>0</v>
      </c>
      <c r="I84" s="79">
        <f t="shared" si="16"/>
        <v>0</v>
      </c>
      <c r="J84" s="79">
        <f t="shared" si="16"/>
        <v>0</v>
      </c>
      <c r="K84" s="79">
        <f t="shared" si="16"/>
        <v>0</v>
      </c>
      <c r="L84" s="79">
        <f t="shared" si="16"/>
        <v>0</v>
      </c>
      <c r="M84" s="79">
        <f t="shared" si="16"/>
        <v>0</v>
      </c>
      <c r="N84" s="79">
        <f t="shared" si="16"/>
        <v>0</v>
      </c>
      <c r="O84" s="79">
        <f t="shared" si="16"/>
        <v>0</v>
      </c>
      <c r="P84" s="79">
        <f t="shared" si="16"/>
        <v>0</v>
      </c>
      <c r="Q84" s="79">
        <f t="shared" si="16"/>
        <v>0</v>
      </c>
      <c r="R84" s="79">
        <f t="shared" si="16"/>
        <v>0</v>
      </c>
      <c r="S84" s="79">
        <f t="shared" si="16"/>
        <v>0</v>
      </c>
      <c r="T84" s="79">
        <f t="shared" si="16"/>
        <v>0</v>
      </c>
      <c r="U84" s="134"/>
      <c r="V84" s="79">
        <f t="shared" ref="V84:AK84" si="17">COUNTIF(V$11:V$79,"BE")</f>
        <v>0</v>
      </c>
      <c r="W84" s="79">
        <f t="shared" si="17"/>
        <v>0</v>
      </c>
      <c r="X84" s="79">
        <f t="shared" si="17"/>
        <v>2</v>
      </c>
      <c r="Y84" s="79">
        <f t="shared" si="17"/>
        <v>2</v>
      </c>
      <c r="Z84" s="79">
        <f t="shared" si="17"/>
        <v>2</v>
      </c>
      <c r="AA84" s="79">
        <f t="shared" si="17"/>
        <v>2</v>
      </c>
      <c r="AB84" s="79">
        <f t="shared" si="17"/>
        <v>2</v>
      </c>
      <c r="AC84" s="79">
        <f t="shared" si="17"/>
        <v>2</v>
      </c>
      <c r="AD84" s="79">
        <f t="shared" si="17"/>
        <v>3</v>
      </c>
      <c r="AE84" s="79">
        <f t="shared" si="17"/>
        <v>3</v>
      </c>
      <c r="AF84" s="79">
        <f t="shared" si="17"/>
        <v>3</v>
      </c>
      <c r="AG84" s="79">
        <f t="shared" si="17"/>
        <v>5</v>
      </c>
      <c r="AH84" s="79">
        <f t="shared" si="17"/>
        <v>3</v>
      </c>
      <c r="AI84" s="79">
        <f t="shared" si="17"/>
        <v>5</v>
      </c>
      <c r="AJ84" s="79">
        <f t="shared" si="17"/>
        <v>3</v>
      </c>
      <c r="AK84" s="79">
        <f t="shared" si="17"/>
        <v>3</v>
      </c>
      <c r="AL84" s="134"/>
      <c r="AM84" s="79">
        <f t="shared" ref="AM84:BH84" si="18">COUNTIF(AM$11:AM$79,"BE")</f>
        <v>4</v>
      </c>
      <c r="AN84" s="79">
        <f t="shared" si="18"/>
        <v>3</v>
      </c>
      <c r="AO84" s="79">
        <f t="shared" si="18"/>
        <v>3</v>
      </c>
      <c r="AP84" s="79">
        <f t="shared" si="18"/>
        <v>3</v>
      </c>
      <c r="AQ84" s="79">
        <f t="shared" si="18"/>
        <v>0</v>
      </c>
      <c r="AR84" s="79">
        <f t="shared" si="18"/>
        <v>0</v>
      </c>
      <c r="AS84" s="79">
        <f t="shared" si="18"/>
        <v>0</v>
      </c>
      <c r="AT84" s="79">
        <f t="shared" si="18"/>
        <v>0</v>
      </c>
      <c r="AU84" s="79">
        <f t="shared" si="18"/>
        <v>0</v>
      </c>
      <c r="AV84" s="79">
        <f t="shared" si="18"/>
        <v>0</v>
      </c>
      <c r="AW84" s="79">
        <f t="shared" si="18"/>
        <v>3</v>
      </c>
      <c r="AX84" s="79">
        <f t="shared" si="18"/>
        <v>3</v>
      </c>
      <c r="AY84" s="79">
        <f t="shared" si="18"/>
        <v>3</v>
      </c>
      <c r="AZ84" s="79">
        <f t="shared" si="18"/>
        <v>3</v>
      </c>
      <c r="BA84" s="79">
        <f t="shared" si="18"/>
        <v>3</v>
      </c>
      <c r="BB84" s="79">
        <f t="shared" si="18"/>
        <v>3</v>
      </c>
      <c r="BC84" s="79">
        <f t="shared" si="18"/>
        <v>0</v>
      </c>
      <c r="BD84" s="79">
        <f t="shared" si="18"/>
        <v>0</v>
      </c>
      <c r="BE84" s="79">
        <f t="shared" si="18"/>
        <v>0</v>
      </c>
      <c r="BF84" s="79">
        <f t="shared" si="18"/>
        <v>1</v>
      </c>
      <c r="BG84" s="79">
        <f t="shared" si="18"/>
        <v>1</v>
      </c>
      <c r="BH84" s="79">
        <f t="shared" si="18"/>
        <v>1</v>
      </c>
      <c r="BI84" s="134"/>
      <c r="BJ84" s="79">
        <f t="shared" ref="BJ84:BS84" si="19">COUNTIF(BJ$11:BJ$79,"BE")</f>
        <v>0</v>
      </c>
      <c r="BK84" s="79">
        <f t="shared" si="19"/>
        <v>0</v>
      </c>
      <c r="BL84" s="79">
        <f t="shared" si="19"/>
        <v>0</v>
      </c>
      <c r="BM84" s="79">
        <f t="shared" si="19"/>
        <v>0</v>
      </c>
      <c r="BN84" s="79">
        <f t="shared" si="19"/>
        <v>0</v>
      </c>
      <c r="BO84" s="79">
        <f t="shared" si="19"/>
        <v>0</v>
      </c>
      <c r="BP84" s="79">
        <f t="shared" si="19"/>
        <v>0</v>
      </c>
      <c r="BQ84" s="79">
        <f t="shared" si="19"/>
        <v>0</v>
      </c>
      <c r="BR84" s="79">
        <f t="shared" si="19"/>
        <v>0</v>
      </c>
      <c r="BS84" s="79">
        <f t="shared" si="19"/>
        <v>0</v>
      </c>
      <c r="BT84" s="77"/>
    </row>
    <row r="85" spans="1:72" ht="15.6" hidden="1">
      <c r="A85" s="22" t="s">
        <v>97</v>
      </c>
      <c r="B85" s="67" t="s">
        <v>118</v>
      </c>
      <c r="C85" s="93"/>
      <c r="D85" s="93"/>
      <c r="E85" s="93"/>
      <c r="F85" s="57">
        <f t="shared" ref="F85:T85" si="20">COUNTIF(F$11:F$79,"F")</f>
        <v>0</v>
      </c>
      <c r="G85" s="57">
        <f t="shared" si="20"/>
        <v>0</v>
      </c>
      <c r="H85" s="57">
        <f t="shared" si="20"/>
        <v>0</v>
      </c>
      <c r="I85" s="57">
        <f t="shared" si="20"/>
        <v>0</v>
      </c>
      <c r="J85" s="57">
        <f t="shared" si="20"/>
        <v>0</v>
      </c>
      <c r="K85" s="57">
        <f t="shared" si="20"/>
        <v>0</v>
      </c>
      <c r="L85" s="57">
        <f t="shared" si="20"/>
        <v>0</v>
      </c>
      <c r="M85" s="57">
        <f t="shared" si="20"/>
        <v>0</v>
      </c>
      <c r="N85" s="57">
        <f t="shared" si="20"/>
        <v>0</v>
      </c>
      <c r="O85" s="57">
        <f t="shared" si="20"/>
        <v>0</v>
      </c>
      <c r="P85" s="57">
        <f t="shared" si="20"/>
        <v>0</v>
      </c>
      <c r="Q85" s="57">
        <f t="shared" si="20"/>
        <v>0</v>
      </c>
      <c r="R85" s="57">
        <f t="shared" si="20"/>
        <v>0</v>
      </c>
      <c r="S85" s="57">
        <f t="shared" si="20"/>
        <v>0</v>
      </c>
      <c r="T85" s="57">
        <f t="shared" si="20"/>
        <v>0</v>
      </c>
      <c r="U85" s="134"/>
      <c r="V85" s="57">
        <f t="shared" ref="V85:AK85" si="21">COUNTIF(V$11:V$79,"F")</f>
        <v>0</v>
      </c>
      <c r="W85" s="57">
        <f t="shared" si="21"/>
        <v>0</v>
      </c>
      <c r="X85" s="57">
        <f t="shared" si="21"/>
        <v>0</v>
      </c>
      <c r="Y85" s="57">
        <f t="shared" si="21"/>
        <v>2</v>
      </c>
      <c r="Z85" s="57">
        <f t="shared" si="21"/>
        <v>2</v>
      </c>
      <c r="AA85" s="57">
        <f t="shared" si="21"/>
        <v>2</v>
      </c>
      <c r="AB85" s="57">
        <f t="shared" si="21"/>
        <v>4</v>
      </c>
      <c r="AC85" s="57">
        <f t="shared" si="21"/>
        <v>4</v>
      </c>
      <c r="AD85" s="57">
        <f t="shared" si="21"/>
        <v>4</v>
      </c>
      <c r="AE85" s="57">
        <f t="shared" si="21"/>
        <v>5</v>
      </c>
      <c r="AF85" s="57">
        <f t="shared" si="21"/>
        <v>5</v>
      </c>
      <c r="AG85" s="57">
        <f t="shared" si="21"/>
        <v>5</v>
      </c>
      <c r="AH85" s="57">
        <f t="shared" si="21"/>
        <v>4</v>
      </c>
      <c r="AI85" s="57">
        <f t="shared" si="21"/>
        <v>4</v>
      </c>
      <c r="AJ85" s="57">
        <f t="shared" si="21"/>
        <v>4</v>
      </c>
      <c r="AK85" s="57">
        <f t="shared" si="21"/>
        <v>2</v>
      </c>
      <c r="AL85" s="134"/>
      <c r="AM85" s="57">
        <f t="shared" ref="AM85:BH85" si="22">COUNTIF(AM$11:AM$79,"F")</f>
        <v>0</v>
      </c>
      <c r="AN85" s="57">
        <f t="shared" si="22"/>
        <v>0</v>
      </c>
      <c r="AO85" s="57">
        <f t="shared" si="22"/>
        <v>0</v>
      </c>
      <c r="AP85" s="57">
        <f t="shared" si="22"/>
        <v>0</v>
      </c>
      <c r="AQ85" s="57">
        <f t="shared" si="22"/>
        <v>0</v>
      </c>
      <c r="AR85" s="57">
        <f t="shared" si="22"/>
        <v>0</v>
      </c>
      <c r="AS85" s="57">
        <f t="shared" si="22"/>
        <v>0</v>
      </c>
      <c r="AT85" s="57">
        <f t="shared" si="22"/>
        <v>0</v>
      </c>
      <c r="AU85" s="57">
        <f t="shared" si="22"/>
        <v>0</v>
      </c>
      <c r="AV85" s="57">
        <f t="shared" si="22"/>
        <v>0</v>
      </c>
      <c r="AW85" s="57">
        <f t="shared" si="22"/>
        <v>0</v>
      </c>
      <c r="AX85" s="57">
        <f t="shared" si="22"/>
        <v>3</v>
      </c>
      <c r="AY85" s="57">
        <f t="shared" si="22"/>
        <v>3</v>
      </c>
      <c r="AZ85" s="57">
        <f t="shared" si="22"/>
        <v>3</v>
      </c>
      <c r="BA85" s="57">
        <f t="shared" si="22"/>
        <v>3</v>
      </c>
      <c r="BB85" s="57">
        <f t="shared" si="22"/>
        <v>0</v>
      </c>
      <c r="BC85" s="57">
        <f t="shared" si="22"/>
        <v>0</v>
      </c>
      <c r="BD85" s="57">
        <f t="shared" si="22"/>
        <v>0</v>
      </c>
      <c r="BE85" s="57">
        <f t="shared" si="22"/>
        <v>0</v>
      </c>
      <c r="BF85" s="57">
        <f t="shared" si="22"/>
        <v>0</v>
      </c>
      <c r="BG85" s="57">
        <f t="shared" si="22"/>
        <v>0</v>
      </c>
      <c r="BH85" s="57">
        <f t="shared" si="22"/>
        <v>0</v>
      </c>
      <c r="BI85" s="134"/>
      <c r="BJ85" s="57">
        <f t="shared" ref="BJ85:BS85" si="23">COUNTIF(BJ$11:BJ$79,"F")</f>
        <v>0</v>
      </c>
      <c r="BK85" s="57">
        <f t="shared" si="23"/>
        <v>0</v>
      </c>
      <c r="BL85" s="57">
        <f t="shared" si="23"/>
        <v>0</v>
      </c>
      <c r="BM85" s="57">
        <f t="shared" si="23"/>
        <v>0</v>
      </c>
      <c r="BN85" s="57">
        <f t="shared" si="23"/>
        <v>0</v>
      </c>
      <c r="BO85" s="57">
        <f t="shared" si="23"/>
        <v>0</v>
      </c>
      <c r="BP85" s="57">
        <f t="shared" si="23"/>
        <v>0</v>
      </c>
      <c r="BQ85" s="57">
        <f t="shared" si="23"/>
        <v>0</v>
      </c>
      <c r="BR85" s="57">
        <f t="shared" si="23"/>
        <v>0</v>
      </c>
      <c r="BS85" s="57">
        <f t="shared" si="23"/>
        <v>0</v>
      </c>
    </row>
    <row r="86" spans="1:72" ht="15.6" hidden="1">
      <c r="A86" s="23" t="s">
        <v>98</v>
      </c>
      <c r="B86" s="43" t="s">
        <v>92</v>
      </c>
      <c r="C86" s="94"/>
      <c r="D86" s="94"/>
      <c r="E86" s="94"/>
      <c r="F86" s="58">
        <f t="shared" ref="F86:T86" si="24">COUNTIF(F$11:F$79,"G")</f>
        <v>0</v>
      </c>
      <c r="G86" s="58">
        <f t="shared" si="24"/>
        <v>0</v>
      </c>
      <c r="H86" s="58">
        <f t="shared" si="24"/>
        <v>0</v>
      </c>
      <c r="I86" s="58">
        <f t="shared" si="24"/>
        <v>0</v>
      </c>
      <c r="J86" s="58">
        <f t="shared" si="24"/>
        <v>0</v>
      </c>
      <c r="K86" s="58">
        <f t="shared" si="24"/>
        <v>0</v>
      </c>
      <c r="L86" s="58">
        <f t="shared" si="24"/>
        <v>0</v>
      </c>
      <c r="M86" s="58">
        <f t="shared" si="24"/>
        <v>0</v>
      </c>
      <c r="N86" s="58">
        <f t="shared" si="24"/>
        <v>0</v>
      </c>
      <c r="O86" s="58">
        <f t="shared" si="24"/>
        <v>0</v>
      </c>
      <c r="P86" s="58">
        <f t="shared" si="24"/>
        <v>0</v>
      </c>
      <c r="Q86" s="58">
        <f t="shared" si="24"/>
        <v>0</v>
      </c>
      <c r="R86" s="58">
        <f t="shared" si="24"/>
        <v>0</v>
      </c>
      <c r="S86" s="58">
        <f t="shared" si="24"/>
        <v>0</v>
      </c>
      <c r="T86" s="58">
        <f t="shared" si="24"/>
        <v>0</v>
      </c>
      <c r="U86" s="134"/>
      <c r="V86" s="58">
        <f t="shared" ref="V86:AK86" si="25">COUNTIF(V$11:V$79,"G")</f>
        <v>0</v>
      </c>
      <c r="W86" s="58">
        <f t="shared" si="25"/>
        <v>0</v>
      </c>
      <c r="X86" s="58">
        <f t="shared" si="25"/>
        <v>0</v>
      </c>
      <c r="Y86" s="58">
        <f t="shared" si="25"/>
        <v>0</v>
      </c>
      <c r="Z86" s="58">
        <f t="shared" si="25"/>
        <v>0</v>
      </c>
      <c r="AA86" s="58">
        <f t="shared" si="25"/>
        <v>0</v>
      </c>
      <c r="AB86" s="58">
        <f t="shared" si="25"/>
        <v>0</v>
      </c>
      <c r="AC86" s="58">
        <f t="shared" si="25"/>
        <v>0</v>
      </c>
      <c r="AD86" s="58">
        <f t="shared" si="25"/>
        <v>0</v>
      </c>
      <c r="AE86" s="58">
        <f t="shared" si="25"/>
        <v>0</v>
      </c>
      <c r="AF86" s="58">
        <f t="shared" si="25"/>
        <v>2</v>
      </c>
      <c r="AG86" s="58">
        <f t="shared" si="25"/>
        <v>2</v>
      </c>
      <c r="AH86" s="58">
        <f t="shared" si="25"/>
        <v>2</v>
      </c>
      <c r="AI86" s="58">
        <f t="shared" si="25"/>
        <v>2</v>
      </c>
      <c r="AJ86" s="58">
        <f t="shared" si="25"/>
        <v>2</v>
      </c>
      <c r="AK86" s="58">
        <f t="shared" si="25"/>
        <v>0</v>
      </c>
      <c r="AL86" s="134"/>
      <c r="AM86" s="58">
        <f t="shared" ref="AM86:BH86" si="26">COUNTIF(AM$11:AM$79,"G")</f>
        <v>0</v>
      </c>
      <c r="AN86" s="58">
        <f t="shared" si="26"/>
        <v>0</v>
      </c>
      <c r="AO86" s="58">
        <f t="shared" si="26"/>
        <v>0</v>
      </c>
      <c r="AP86" s="58">
        <f t="shared" si="26"/>
        <v>0</v>
      </c>
      <c r="AQ86" s="58">
        <f t="shared" si="26"/>
        <v>0</v>
      </c>
      <c r="AR86" s="58">
        <f t="shared" si="26"/>
        <v>0</v>
      </c>
      <c r="AS86" s="58">
        <f t="shared" si="26"/>
        <v>0</v>
      </c>
      <c r="AT86" s="58">
        <f t="shared" si="26"/>
        <v>0</v>
      </c>
      <c r="AU86" s="58">
        <f t="shared" si="26"/>
        <v>0</v>
      </c>
      <c r="AV86" s="58">
        <f t="shared" si="26"/>
        <v>0</v>
      </c>
      <c r="AW86" s="58">
        <f t="shared" si="26"/>
        <v>0</v>
      </c>
      <c r="AX86" s="58">
        <f t="shared" si="26"/>
        <v>0</v>
      </c>
      <c r="AY86" s="58">
        <f t="shared" si="26"/>
        <v>2</v>
      </c>
      <c r="AZ86" s="58">
        <f t="shared" si="26"/>
        <v>2</v>
      </c>
      <c r="BA86" s="58">
        <f t="shared" si="26"/>
        <v>2</v>
      </c>
      <c r="BB86" s="58">
        <f t="shared" si="26"/>
        <v>2</v>
      </c>
      <c r="BC86" s="58">
        <f t="shared" si="26"/>
        <v>0</v>
      </c>
      <c r="BD86" s="58">
        <f t="shared" si="26"/>
        <v>0</v>
      </c>
      <c r="BE86" s="58">
        <f t="shared" si="26"/>
        <v>0</v>
      </c>
      <c r="BF86" s="58">
        <f t="shared" si="26"/>
        <v>0</v>
      </c>
      <c r="BG86" s="58">
        <f t="shared" si="26"/>
        <v>0</v>
      </c>
      <c r="BH86" s="58">
        <f t="shared" si="26"/>
        <v>0</v>
      </c>
      <c r="BI86" s="134"/>
      <c r="BJ86" s="58">
        <f t="shared" ref="BJ86:BS86" si="27">COUNTIF(BJ$11:BJ$79,"G")</f>
        <v>0</v>
      </c>
      <c r="BK86" s="58">
        <f t="shared" si="27"/>
        <v>0</v>
      </c>
      <c r="BL86" s="58">
        <f t="shared" si="27"/>
        <v>0</v>
      </c>
      <c r="BM86" s="58">
        <f t="shared" si="27"/>
        <v>0</v>
      </c>
      <c r="BN86" s="58">
        <f t="shared" si="27"/>
        <v>0</v>
      </c>
      <c r="BO86" s="58">
        <f t="shared" si="27"/>
        <v>0</v>
      </c>
      <c r="BP86" s="58">
        <f t="shared" si="27"/>
        <v>0</v>
      </c>
      <c r="BQ86" s="58">
        <f t="shared" si="27"/>
        <v>0</v>
      </c>
      <c r="BR86" s="58">
        <f t="shared" si="27"/>
        <v>0</v>
      </c>
      <c r="BS86" s="58">
        <f t="shared" si="27"/>
        <v>0</v>
      </c>
    </row>
    <row r="87" spans="1:72" ht="15.6" hidden="1">
      <c r="A87" s="59" t="s">
        <v>99</v>
      </c>
      <c r="B87" s="44" t="s">
        <v>100</v>
      </c>
      <c r="C87" s="24"/>
      <c r="D87" s="24"/>
      <c r="E87" s="24"/>
      <c r="F87" s="60">
        <f t="shared" ref="F87:T87" si="28">COUNTIF(F$11:F$79,"VH")</f>
        <v>0</v>
      </c>
      <c r="G87" s="60">
        <f t="shared" si="28"/>
        <v>0</v>
      </c>
      <c r="H87" s="60">
        <f t="shared" si="28"/>
        <v>0</v>
      </c>
      <c r="I87" s="60">
        <f t="shared" si="28"/>
        <v>0</v>
      </c>
      <c r="J87" s="60">
        <f t="shared" si="28"/>
        <v>0</v>
      </c>
      <c r="K87" s="60">
        <f t="shared" si="28"/>
        <v>0</v>
      </c>
      <c r="L87" s="60">
        <f t="shared" si="28"/>
        <v>0</v>
      </c>
      <c r="M87" s="60">
        <f t="shared" si="28"/>
        <v>0</v>
      </c>
      <c r="N87" s="60">
        <f t="shared" si="28"/>
        <v>0</v>
      </c>
      <c r="O87" s="60">
        <f t="shared" si="28"/>
        <v>0</v>
      </c>
      <c r="P87" s="60">
        <f t="shared" si="28"/>
        <v>0</v>
      </c>
      <c r="Q87" s="60">
        <f t="shared" si="28"/>
        <v>0</v>
      </c>
      <c r="R87" s="60">
        <f t="shared" si="28"/>
        <v>0</v>
      </c>
      <c r="S87" s="60">
        <f t="shared" si="28"/>
        <v>0</v>
      </c>
      <c r="T87" s="60">
        <f t="shared" si="28"/>
        <v>0</v>
      </c>
      <c r="U87" s="134"/>
      <c r="V87" s="60">
        <f t="shared" ref="V87:AK87" si="29">COUNTIF(V$11:V$79,"VH")</f>
        <v>0</v>
      </c>
      <c r="W87" s="60">
        <f t="shared" si="29"/>
        <v>0</v>
      </c>
      <c r="X87" s="60">
        <f t="shared" si="29"/>
        <v>0</v>
      </c>
      <c r="Y87" s="60">
        <f t="shared" si="29"/>
        <v>0</v>
      </c>
      <c r="Z87" s="60">
        <f t="shared" si="29"/>
        <v>0</v>
      </c>
      <c r="AA87" s="60">
        <f t="shared" si="29"/>
        <v>0</v>
      </c>
      <c r="AB87" s="60">
        <f t="shared" si="29"/>
        <v>0</v>
      </c>
      <c r="AC87" s="60">
        <f t="shared" si="29"/>
        <v>0</v>
      </c>
      <c r="AD87" s="60">
        <f t="shared" si="29"/>
        <v>0</v>
      </c>
      <c r="AE87" s="60">
        <f t="shared" si="29"/>
        <v>0</v>
      </c>
      <c r="AF87" s="60">
        <f t="shared" si="29"/>
        <v>0</v>
      </c>
      <c r="AG87" s="60">
        <f t="shared" si="29"/>
        <v>0</v>
      </c>
      <c r="AH87" s="60">
        <f t="shared" si="29"/>
        <v>0</v>
      </c>
      <c r="AI87" s="60">
        <f t="shared" si="29"/>
        <v>0</v>
      </c>
      <c r="AJ87" s="60">
        <f t="shared" si="29"/>
        <v>0</v>
      </c>
      <c r="AK87" s="60">
        <f t="shared" si="29"/>
        <v>0</v>
      </c>
      <c r="AL87" s="134"/>
      <c r="AM87" s="60">
        <f t="shared" ref="AM87:BH87" si="30">COUNTIF(AM$11:AM$79,"VH")</f>
        <v>0</v>
      </c>
      <c r="AN87" s="60">
        <f t="shared" si="30"/>
        <v>0</v>
      </c>
      <c r="AO87" s="60">
        <f t="shared" si="30"/>
        <v>0</v>
      </c>
      <c r="AP87" s="60">
        <f t="shared" si="30"/>
        <v>0</v>
      </c>
      <c r="AQ87" s="60">
        <f t="shared" si="30"/>
        <v>0</v>
      </c>
      <c r="AR87" s="60">
        <f t="shared" si="30"/>
        <v>0</v>
      </c>
      <c r="AS87" s="60">
        <f t="shared" si="30"/>
        <v>0</v>
      </c>
      <c r="AT87" s="60">
        <f t="shared" si="30"/>
        <v>0</v>
      </c>
      <c r="AU87" s="60">
        <f t="shared" si="30"/>
        <v>0</v>
      </c>
      <c r="AV87" s="60">
        <f t="shared" si="30"/>
        <v>0</v>
      </c>
      <c r="AW87" s="60">
        <f t="shared" si="30"/>
        <v>0</v>
      </c>
      <c r="AX87" s="60">
        <f t="shared" si="30"/>
        <v>0</v>
      </c>
      <c r="AY87" s="60">
        <f t="shared" si="30"/>
        <v>0</v>
      </c>
      <c r="AZ87" s="60">
        <f t="shared" si="30"/>
        <v>0</v>
      </c>
      <c r="BA87" s="60">
        <f t="shared" si="30"/>
        <v>0</v>
      </c>
      <c r="BB87" s="60">
        <f t="shared" si="30"/>
        <v>0</v>
      </c>
      <c r="BC87" s="60">
        <f t="shared" si="30"/>
        <v>0</v>
      </c>
      <c r="BD87" s="60">
        <f t="shared" si="30"/>
        <v>0</v>
      </c>
      <c r="BE87" s="60">
        <f t="shared" si="30"/>
        <v>0</v>
      </c>
      <c r="BF87" s="60">
        <f t="shared" si="30"/>
        <v>0</v>
      </c>
      <c r="BG87" s="60">
        <f t="shared" si="30"/>
        <v>0</v>
      </c>
      <c r="BH87" s="60">
        <f t="shared" si="30"/>
        <v>0</v>
      </c>
      <c r="BI87" s="134"/>
      <c r="BJ87" s="60">
        <f t="shared" ref="BJ87:BS87" si="31">COUNTIF(BJ$11:BJ$79,"VH")</f>
        <v>0</v>
      </c>
      <c r="BK87" s="60">
        <f t="shared" si="31"/>
        <v>0</v>
      </c>
      <c r="BL87" s="60">
        <f t="shared" si="31"/>
        <v>0</v>
      </c>
      <c r="BM87" s="60">
        <f t="shared" si="31"/>
        <v>0</v>
      </c>
      <c r="BN87" s="60">
        <f t="shared" si="31"/>
        <v>0</v>
      </c>
      <c r="BO87" s="60">
        <f t="shared" si="31"/>
        <v>0</v>
      </c>
      <c r="BP87" s="60">
        <f t="shared" si="31"/>
        <v>0</v>
      </c>
      <c r="BQ87" s="60">
        <f t="shared" si="31"/>
        <v>0</v>
      </c>
      <c r="BR87" s="60">
        <f t="shared" si="31"/>
        <v>0</v>
      </c>
      <c r="BS87" s="60">
        <f t="shared" si="31"/>
        <v>0</v>
      </c>
    </row>
    <row r="88" spans="1:72" s="78" customFormat="1" ht="15.6" hidden="1">
      <c r="A88" s="76" t="s">
        <v>96</v>
      </c>
      <c r="B88" s="86" t="s">
        <v>113</v>
      </c>
      <c r="C88" s="95"/>
      <c r="D88" s="95"/>
      <c r="E88" s="95"/>
      <c r="F88" s="87">
        <f t="shared" ref="F88:T88" si="32">COUNTIF(F$11:F$79,"AMF")</f>
        <v>0</v>
      </c>
      <c r="G88" s="87">
        <f t="shared" si="32"/>
        <v>0</v>
      </c>
      <c r="H88" s="87">
        <f t="shared" si="32"/>
        <v>0</v>
      </c>
      <c r="I88" s="87">
        <f t="shared" si="32"/>
        <v>0</v>
      </c>
      <c r="J88" s="87">
        <f t="shared" si="32"/>
        <v>0</v>
      </c>
      <c r="K88" s="87">
        <f t="shared" si="32"/>
        <v>0</v>
      </c>
      <c r="L88" s="87">
        <f t="shared" si="32"/>
        <v>0</v>
      </c>
      <c r="M88" s="87">
        <f t="shared" si="32"/>
        <v>0</v>
      </c>
      <c r="N88" s="87">
        <f t="shared" si="32"/>
        <v>0</v>
      </c>
      <c r="O88" s="87">
        <f t="shared" si="32"/>
        <v>0</v>
      </c>
      <c r="P88" s="87">
        <f t="shared" si="32"/>
        <v>0</v>
      </c>
      <c r="Q88" s="87">
        <f t="shared" si="32"/>
        <v>0</v>
      </c>
      <c r="R88" s="87">
        <f t="shared" si="32"/>
        <v>0</v>
      </c>
      <c r="S88" s="87">
        <f t="shared" si="32"/>
        <v>0</v>
      </c>
      <c r="T88" s="87">
        <f t="shared" si="32"/>
        <v>0</v>
      </c>
      <c r="U88" s="134"/>
      <c r="V88" s="87">
        <f t="shared" ref="V88:AK88" si="33">COUNTIF(V$11:V$79,"AMF")</f>
        <v>0</v>
      </c>
      <c r="W88" s="87">
        <f t="shared" si="33"/>
        <v>0</v>
      </c>
      <c r="X88" s="87">
        <f t="shared" si="33"/>
        <v>0</v>
      </c>
      <c r="Y88" s="87">
        <f t="shared" si="33"/>
        <v>0</v>
      </c>
      <c r="Z88" s="87">
        <f t="shared" si="33"/>
        <v>0</v>
      </c>
      <c r="AA88" s="87">
        <f t="shared" si="33"/>
        <v>0</v>
      </c>
      <c r="AB88" s="87">
        <f t="shared" si="33"/>
        <v>0</v>
      </c>
      <c r="AC88" s="87">
        <f t="shared" si="33"/>
        <v>0</v>
      </c>
      <c r="AD88" s="87">
        <f t="shared" si="33"/>
        <v>0</v>
      </c>
      <c r="AE88" s="87">
        <f t="shared" si="33"/>
        <v>0</v>
      </c>
      <c r="AF88" s="87">
        <f t="shared" si="33"/>
        <v>3</v>
      </c>
      <c r="AG88" s="87">
        <f t="shared" si="33"/>
        <v>2</v>
      </c>
      <c r="AH88" s="87">
        <f t="shared" si="33"/>
        <v>2</v>
      </c>
      <c r="AI88" s="87">
        <f t="shared" si="33"/>
        <v>2</v>
      </c>
      <c r="AJ88" s="87">
        <f t="shared" si="33"/>
        <v>0</v>
      </c>
      <c r="AK88" s="87">
        <f t="shared" si="33"/>
        <v>0</v>
      </c>
      <c r="AL88" s="134"/>
      <c r="AM88" s="87">
        <f t="shared" ref="AM88:BH88" si="34">COUNTIF(AM$11:AM$79,"AMF")</f>
        <v>0</v>
      </c>
      <c r="AN88" s="87">
        <f t="shared" si="34"/>
        <v>0</v>
      </c>
      <c r="AO88" s="87">
        <f t="shared" si="34"/>
        <v>0</v>
      </c>
      <c r="AP88" s="87">
        <f t="shared" si="34"/>
        <v>0</v>
      </c>
      <c r="AQ88" s="87">
        <f t="shared" si="34"/>
        <v>0</v>
      </c>
      <c r="AR88" s="87">
        <f t="shared" si="34"/>
        <v>0</v>
      </c>
      <c r="AS88" s="87">
        <f t="shared" si="34"/>
        <v>0</v>
      </c>
      <c r="AT88" s="87">
        <f t="shared" si="34"/>
        <v>0</v>
      </c>
      <c r="AU88" s="87">
        <f t="shared" si="34"/>
        <v>0</v>
      </c>
      <c r="AV88" s="87">
        <f t="shared" si="34"/>
        <v>0</v>
      </c>
      <c r="AW88" s="87">
        <f t="shared" si="34"/>
        <v>0</v>
      </c>
      <c r="AX88" s="87">
        <f t="shared" si="34"/>
        <v>0</v>
      </c>
      <c r="AY88" s="87">
        <f t="shared" si="34"/>
        <v>0</v>
      </c>
      <c r="AZ88" s="87">
        <f t="shared" si="34"/>
        <v>0</v>
      </c>
      <c r="BA88" s="87">
        <f t="shared" si="34"/>
        <v>0</v>
      </c>
      <c r="BB88" s="87">
        <f t="shared" si="34"/>
        <v>0</v>
      </c>
      <c r="BC88" s="87">
        <f t="shared" si="34"/>
        <v>0</v>
      </c>
      <c r="BD88" s="87">
        <f t="shared" si="34"/>
        <v>0</v>
      </c>
      <c r="BE88" s="87">
        <f t="shared" si="34"/>
        <v>0</v>
      </c>
      <c r="BF88" s="87">
        <f t="shared" si="34"/>
        <v>0</v>
      </c>
      <c r="BG88" s="87">
        <f t="shared" si="34"/>
        <v>0</v>
      </c>
      <c r="BH88" s="87">
        <f t="shared" si="34"/>
        <v>0</v>
      </c>
      <c r="BI88" s="134"/>
      <c r="BJ88" s="87">
        <f t="shared" ref="BJ88:BS88" si="35">COUNTIF(BJ$11:BJ$79,"AMF")</f>
        <v>0</v>
      </c>
      <c r="BK88" s="87">
        <f t="shared" si="35"/>
        <v>0</v>
      </c>
      <c r="BL88" s="87">
        <f t="shared" si="35"/>
        <v>0</v>
      </c>
      <c r="BM88" s="87">
        <f t="shared" si="35"/>
        <v>0</v>
      </c>
      <c r="BN88" s="87">
        <f t="shared" si="35"/>
        <v>0</v>
      </c>
      <c r="BO88" s="87">
        <f t="shared" si="35"/>
        <v>0</v>
      </c>
      <c r="BP88" s="87">
        <f t="shared" si="35"/>
        <v>0</v>
      </c>
      <c r="BQ88" s="87">
        <f t="shared" si="35"/>
        <v>0</v>
      </c>
      <c r="BR88" s="87">
        <f t="shared" si="35"/>
        <v>0</v>
      </c>
      <c r="BS88" s="87">
        <f t="shared" si="35"/>
        <v>0</v>
      </c>
      <c r="BT88" s="77"/>
    </row>
    <row r="89" spans="1:72" ht="15.6" hidden="1">
      <c r="A89" s="21" t="s">
        <v>95</v>
      </c>
      <c r="B89" s="68" t="s">
        <v>93</v>
      </c>
      <c r="C89" s="96"/>
      <c r="D89" s="96"/>
      <c r="E89" s="96"/>
      <c r="F89" s="61">
        <f t="shared" ref="F89:T89" si="36">COUNTIF(F$11:F$79,"MF")</f>
        <v>0</v>
      </c>
      <c r="G89" s="61">
        <f t="shared" si="36"/>
        <v>0</v>
      </c>
      <c r="H89" s="61">
        <f t="shared" si="36"/>
        <v>0</v>
      </c>
      <c r="I89" s="61">
        <f t="shared" si="36"/>
        <v>0</v>
      </c>
      <c r="J89" s="61">
        <f t="shared" si="36"/>
        <v>0</v>
      </c>
      <c r="K89" s="61">
        <f t="shared" si="36"/>
        <v>0</v>
      </c>
      <c r="L89" s="61">
        <f t="shared" si="36"/>
        <v>0</v>
      </c>
      <c r="M89" s="61">
        <f t="shared" si="36"/>
        <v>0</v>
      </c>
      <c r="N89" s="61">
        <f t="shared" si="36"/>
        <v>0</v>
      </c>
      <c r="O89" s="61">
        <f t="shared" si="36"/>
        <v>0</v>
      </c>
      <c r="P89" s="61">
        <f t="shared" si="36"/>
        <v>0</v>
      </c>
      <c r="Q89" s="61">
        <f t="shared" si="36"/>
        <v>0</v>
      </c>
      <c r="R89" s="61">
        <f t="shared" si="36"/>
        <v>0</v>
      </c>
      <c r="S89" s="61">
        <f t="shared" si="36"/>
        <v>0</v>
      </c>
      <c r="T89" s="61">
        <f t="shared" si="36"/>
        <v>0</v>
      </c>
      <c r="U89" s="134"/>
      <c r="V89" s="61">
        <f t="shared" ref="V89:AK89" si="37">COUNTIF(V$11:V$79,"MF")</f>
        <v>0</v>
      </c>
      <c r="W89" s="61">
        <f t="shared" si="37"/>
        <v>0</v>
      </c>
      <c r="X89" s="61">
        <f t="shared" si="37"/>
        <v>0</v>
      </c>
      <c r="Y89" s="61">
        <f t="shared" si="37"/>
        <v>0</v>
      </c>
      <c r="Z89" s="61">
        <f t="shared" si="37"/>
        <v>0</v>
      </c>
      <c r="AA89" s="61">
        <f t="shared" si="37"/>
        <v>0</v>
      </c>
      <c r="AB89" s="61">
        <f t="shared" si="37"/>
        <v>0</v>
      </c>
      <c r="AC89" s="61">
        <f t="shared" si="37"/>
        <v>0</v>
      </c>
      <c r="AD89" s="61">
        <f t="shared" si="37"/>
        <v>4</v>
      </c>
      <c r="AE89" s="61">
        <f t="shared" si="37"/>
        <v>4</v>
      </c>
      <c r="AF89" s="61">
        <f t="shared" si="37"/>
        <v>8</v>
      </c>
      <c r="AG89" s="61">
        <f t="shared" si="37"/>
        <v>8</v>
      </c>
      <c r="AH89" s="61">
        <f t="shared" si="37"/>
        <v>8</v>
      </c>
      <c r="AI89" s="61">
        <f t="shared" si="37"/>
        <v>8</v>
      </c>
      <c r="AJ89" s="61">
        <f t="shared" si="37"/>
        <v>8</v>
      </c>
      <c r="AK89" s="61">
        <f t="shared" si="37"/>
        <v>4</v>
      </c>
      <c r="AL89" s="134"/>
      <c r="AM89" s="61">
        <f t="shared" ref="AM89:BH89" si="38">COUNTIF(AM$11:AM$79,"MF")</f>
        <v>0</v>
      </c>
      <c r="AN89" s="61">
        <f t="shared" si="38"/>
        <v>0</v>
      </c>
      <c r="AO89" s="61">
        <f t="shared" si="38"/>
        <v>0</v>
      </c>
      <c r="AP89" s="61">
        <f t="shared" si="38"/>
        <v>0</v>
      </c>
      <c r="AQ89" s="61">
        <f t="shared" si="38"/>
        <v>0</v>
      </c>
      <c r="AR89" s="61">
        <f t="shared" si="38"/>
        <v>0</v>
      </c>
      <c r="AS89" s="61">
        <f t="shared" si="38"/>
        <v>0</v>
      </c>
      <c r="AT89" s="61">
        <f t="shared" si="38"/>
        <v>0</v>
      </c>
      <c r="AU89" s="61">
        <f t="shared" si="38"/>
        <v>0</v>
      </c>
      <c r="AV89" s="61">
        <f t="shared" si="38"/>
        <v>0</v>
      </c>
      <c r="AW89" s="61">
        <f t="shared" si="38"/>
        <v>0</v>
      </c>
      <c r="AX89" s="61">
        <f t="shared" si="38"/>
        <v>0</v>
      </c>
      <c r="AY89" s="61">
        <f t="shared" si="38"/>
        <v>0</v>
      </c>
      <c r="AZ89" s="61">
        <f t="shared" si="38"/>
        <v>0</v>
      </c>
      <c r="BA89" s="61">
        <f t="shared" si="38"/>
        <v>0</v>
      </c>
      <c r="BB89" s="61">
        <f t="shared" si="38"/>
        <v>0</v>
      </c>
      <c r="BC89" s="61">
        <f t="shared" si="38"/>
        <v>0</v>
      </c>
      <c r="BD89" s="61">
        <f t="shared" si="38"/>
        <v>0</v>
      </c>
      <c r="BE89" s="61">
        <f t="shared" si="38"/>
        <v>0</v>
      </c>
      <c r="BF89" s="61">
        <f t="shared" si="38"/>
        <v>0</v>
      </c>
      <c r="BG89" s="61">
        <f t="shared" si="38"/>
        <v>0</v>
      </c>
      <c r="BH89" s="61">
        <f t="shared" si="38"/>
        <v>0</v>
      </c>
      <c r="BI89" s="134"/>
      <c r="BJ89" s="61">
        <f t="shared" ref="BJ89:BS89" si="39">COUNTIF(BJ$11:BJ$79,"MF")</f>
        <v>0</v>
      </c>
      <c r="BK89" s="61">
        <f t="shared" si="39"/>
        <v>0</v>
      </c>
      <c r="BL89" s="61">
        <f t="shared" si="39"/>
        <v>0</v>
      </c>
      <c r="BM89" s="61">
        <f t="shared" si="39"/>
        <v>0</v>
      </c>
      <c r="BN89" s="61">
        <f t="shared" si="39"/>
        <v>0</v>
      </c>
      <c r="BO89" s="61">
        <f t="shared" si="39"/>
        <v>0</v>
      </c>
      <c r="BP89" s="61">
        <f t="shared" si="39"/>
        <v>0</v>
      </c>
      <c r="BQ89" s="61">
        <f t="shared" si="39"/>
        <v>0</v>
      </c>
      <c r="BR89" s="61">
        <f t="shared" si="39"/>
        <v>0</v>
      </c>
      <c r="BS89" s="61">
        <f t="shared" si="39"/>
        <v>0</v>
      </c>
    </row>
    <row r="90" spans="1:72" ht="15.6" hidden="1">
      <c r="A90" s="25" t="s">
        <v>101</v>
      </c>
      <c r="B90" s="46" t="s">
        <v>102</v>
      </c>
      <c r="C90" s="97"/>
      <c r="D90" s="97"/>
      <c r="E90" s="97"/>
      <c r="F90" s="62">
        <f t="shared" ref="F90:T90" si="40">COUNTIF(F$11:F$79,"SO")</f>
        <v>0</v>
      </c>
      <c r="G90" s="62">
        <f t="shared" si="40"/>
        <v>0</v>
      </c>
      <c r="H90" s="62">
        <f t="shared" si="40"/>
        <v>0</v>
      </c>
      <c r="I90" s="62">
        <f t="shared" si="40"/>
        <v>0</v>
      </c>
      <c r="J90" s="62">
        <f t="shared" si="40"/>
        <v>0</v>
      </c>
      <c r="K90" s="62">
        <f t="shared" si="40"/>
        <v>0</v>
      </c>
      <c r="L90" s="62">
        <f t="shared" si="40"/>
        <v>0</v>
      </c>
      <c r="M90" s="62">
        <f t="shared" si="40"/>
        <v>0</v>
      </c>
      <c r="N90" s="62">
        <f t="shared" si="40"/>
        <v>0</v>
      </c>
      <c r="O90" s="62">
        <f t="shared" si="40"/>
        <v>0</v>
      </c>
      <c r="P90" s="62">
        <f t="shared" si="40"/>
        <v>0</v>
      </c>
      <c r="Q90" s="62">
        <f t="shared" si="40"/>
        <v>0</v>
      </c>
      <c r="R90" s="62">
        <f t="shared" si="40"/>
        <v>0</v>
      </c>
      <c r="S90" s="62">
        <f t="shared" si="40"/>
        <v>0</v>
      </c>
      <c r="T90" s="62">
        <f t="shared" si="40"/>
        <v>0</v>
      </c>
      <c r="U90" s="134"/>
      <c r="V90" s="62">
        <f t="shared" ref="V90:AK90" si="41">COUNTIF(V$11:V$79,"SO")</f>
        <v>0</v>
      </c>
      <c r="W90" s="62">
        <f t="shared" si="41"/>
        <v>0</v>
      </c>
      <c r="X90" s="62">
        <f t="shared" si="41"/>
        <v>0</v>
      </c>
      <c r="Y90" s="62">
        <f t="shared" si="41"/>
        <v>0</v>
      </c>
      <c r="Z90" s="62">
        <f t="shared" si="41"/>
        <v>0</v>
      </c>
      <c r="AA90" s="62">
        <f t="shared" si="41"/>
        <v>0</v>
      </c>
      <c r="AB90" s="62">
        <f t="shared" si="41"/>
        <v>0</v>
      </c>
      <c r="AC90" s="62">
        <f t="shared" si="41"/>
        <v>0</v>
      </c>
      <c r="AD90" s="62">
        <f t="shared" si="41"/>
        <v>0</v>
      </c>
      <c r="AE90" s="62">
        <f t="shared" si="41"/>
        <v>0</v>
      </c>
      <c r="AF90" s="62">
        <f t="shared" si="41"/>
        <v>0</v>
      </c>
      <c r="AG90" s="62">
        <f t="shared" si="41"/>
        <v>0</v>
      </c>
      <c r="AH90" s="62">
        <f t="shared" si="41"/>
        <v>0</v>
      </c>
      <c r="AI90" s="62">
        <f t="shared" si="41"/>
        <v>0</v>
      </c>
      <c r="AJ90" s="62">
        <f t="shared" si="41"/>
        <v>2</v>
      </c>
      <c r="AK90" s="62">
        <f t="shared" si="41"/>
        <v>0</v>
      </c>
      <c r="AL90" s="134"/>
      <c r="AM90" s="62">
        <f t="shared" ref="AM90:BH90" si="42">COUNTIF(AM$11:AM$79,"SO")</f>
        <v>0</v>
      </c>
      <c r="AN90" s="62">
        <f t="shared" si="42"/>
        <v>0</v>
      </c>
      <c r="AO90" s="62">
        <f t="shared" si="42"/>
        <v>0</v>
      </c>
      <c r="AP90" s="62">
        <f t="shared" si="42"/>
        <v>0</v>
      </c>
      <c r="AQ90" s="62">
        <f t="shared" si="42"/>
        <v>0</v>
      </c>
      <c r="AR90" s="62">
        <f t="shared" si="42"/>
        <v>0</v>
      </c>
      <c r="AS90" s="62">
        <f t="shared" si="42"/>
        <v>0</v>
      </c>
      <c r="AT90" s="62">
        <f t="shared" si="42"/>
        <v>0</v>
      </c>
      <c r="AU90" s="62">
        <f t="shared" si="42"/>
        <v>0</v>
      </c>
      <c r="AV90" s="62">
        <f t="shared" si="42"/>
        <v>0</v>
      </c>
      <c r="AW90" s="62">
        <f t="shared" si="42"/>
        <v>0</v>
      </c>
      <c r="AX90" s="62">
        <f t="shared" si="42"/>
        <v>0</v>
      </c>
      <c r="AY90" s="62">
        <f t="shared" si="42"/>
        <v>0</v>
      </c>
      <c r="AZ90" s="62">
        <f t="shared" si="42"/>
        <v>0</v>
      </c>
      <c r="BA90" s="62">
        <f t="shared" si="42"/>
        <v>0</v>
      </c>
      <c r="BB90" s="62">
        <f t="shared" si="42"/>
        <v>0</v>
      </c>
      <c r="BC90" s="62">
        <f t="shared" si="42"/>
        <v>0</v>
      </c>
      <c r="BD90" s="62">
        <f t="shared" si="42"/>
        <v>0</v>
      </c>
      <c r="BE90" s="62">
        <f t="shared" si="42"/>
        <v>0</v>
      </c>
      <c r="BF90" s="62">
        <f t="shared" si="42"/>
        <v>0</v>
      </c>
      <c r="BG90" s="62">
        <f t="shared" si="42"/>
        <v>0</v>
      </c>
      <c r="BH90" s="62">
        <f t="shared" si="42"/>
        <v>0</v>
      </c>
      <c r="BI90" s="134"/>
      <c r="BJ90" s="62">
        <f t="shared" ref="BJ90:BS90" si="43">COUNTIF(BJ$11:BJ$79,"SO")</f>
        <v>0</v>
      </c>
      <c r="BK90" s="62">
        <f t="shared" si="43"/>
        <v>0</v>
      </c>
      <c r="BL90" s="62">
        <f t="shared" si="43"/>
        <v>0</v>
      </c>
      <c r="BM90" s="62">
        <f t="shared" si="43"/>
        <v>0</v>
      </c>
      <c r="BN90" s="62">
        <f t="shared" si="43"/>
        <v>0</v>
      </c>
      <c r="BO90" s="62">
        <f t="shared" si="43"/>
        <v>0</v>
      </c>
      <c r="BP90" s="62">
        <f t="shared" si="43"/>
        <v>0</v>
      </c>
      <c r="BQ90" s="62">
        <f t="shared" si="43"/>
        <v>0</v>
      </c>
      <c r="BR90" s="62">
        <f t="shared" si="43"/>
        <v>0</v>
      </c>
      <c r="BS90" s="62">
        <f t="shared" si="43"/>
        <v>0</v>
      </c>
    </row>
    <row r="91" spans="1:72" s="78" customFormat="1" ht="15.6" hidden="1">
      <c r="A91" s="75" t="s">
        <v>112</v>
      </c>
      <c r="B91" s="84" t="s">
        <v>103</v>
      </c>
      <c r="C91" s="98"/>
      <c r="D91" s="98"/>
      <c r="E91" s="98"/>
      <c r="F91" s="85">
        <f t="shared" ref="F91:T91" si="44">COUNTIF(F$11:F$79,"PD")</f>
        <v>0</v>
      </c>
      <c r="G91" s="85">
        <f t="shared" si="44"/>
        <v>0</v>
      </c>
      <c r="H91" s="85">
        <f t="shared" si="44"/>
        <v>0</v>
      </c>
      <c r="I91" s="85">
        <f t="shared" si="44"/>
        <v>0</v>
      </c>
      <c r="J91" s="85">
        <f t="shared" si="44"/>
        <v>0</v>
      </c>
      <c r="K91" s="85">
        <f t="shared" si="44"/>
        <v>0</v>
      </c>
      <c r="L91" s="85">
        <f t="shared" si="44"/>
        <v>0</v>
      </c>
      <c r="M91" s="85">
        <f t="shared" si="44"/>
        <v>0</v>
      </c>
      <c r="N91" s="85">
        <f t="shared" si="44"/>
        <v>0</v>
      </c>
      <c r="O91" s="85">
        <f t="shared" si="44"/>
        <v>0</v>
      </c>
      <c r="P91" s="85">
        <f t="shared" si="44"/>
        <v>0</v>
      </c>
      <c r="Q91" s="85">
        <f t="shared" si="44"/>
        <v>0</v>
      </c>
      <c r="R91" s="85">
        <f t="shared" si="44"/>
        <v>0</v>
      </c>
      <c r="S91" s="85">
        <f t="shared" si="44"/>
        <v>0</v>
      </c>
      <c r="T91" s="85">
        <f t="shared" si="44"/>
        <v>0</v>
      </c>
      <c r="U91" s="134"/>
      <c r="V91" s="85">
        <f t="shared" ref="V91:AK91" si="45">COUNTIF(V$11:V$79,"PD")</f>
        <v>0</v>
      </c>
      <c r="W91" s="85">
        <f t="shared" si="45"/>
        <v>0</v>
      </c>
      <c r="X91" s="85">
        <f t="shared" si="45"/>
        <v>0</v>
      </c>
      <c r="Y91" s="85">
        <f t="shared" si="45"/>
        <v>0</v>
      </c>
      <c r="Z91" s="85">
        <f t="shared" si="45"/>
        <v>0</v>
      </c>
      <c r="AA91" s="85">
        <f t="shared" si="45"/>
        <v>0</v>
      </c>
      <c r="AB91" s="85">
        <f t="shared" si="45"/>
        <v>0</v>
      </c>
      <c r="AC91" s="85">
        <f t="shared" si="45"/>
        <v>0</v>
      </c>
      <c r="AD91" s="85">
        <f t="shared" si="45"/>
        <v>0</v>
      </c>
      <c r="AE91" s="85">
        <f t="shared" si="45"/>
        <v>0</v>
      </c>
      <c r="AF91" s="85">
        <f t="shared" si="45"/>
        <v>0</v>
      </c>
      <c r="AG91" s="85">
        <f t="shared" si="45"/>
        <v>0</v>
      </c>
      <c r="AH91" s="85">
        <f t="shared" si="45"/>
        <v>0</v>
      </c>
      <c r="AI91" s="85">
        <f t="shared" si="45"/>
        <v>0</v>
      </c>
      <c r="AJ91" s="85">
        <f t="shared" si="45"/>
        <v>0</v>
      </c>
      <c r="AK91" s="85">
        <f t="shared" si="45"/>
        <v>0</v>
      </c>
      <c r="AL91" s="134"/>
      <c r="AM91" s="85">
        <f t="shared" ref="AM91:BH91" si="46">COUNTIF(AM$11:AM$79,"PD")</f>
        <v>0</v>
      </c>
      <c r="AN91" s="85">
        <f t="shared" si="46"/>
        <v>0</v>
      </c>
      <c r="AO91" s="85">
        <f t="shared" si="46"/>
        <v>0</v>
      </c>
      <c r="AP91" s="85">
        <f t="shared" si="46"/>
        <v>0</v>
      </c>
      <c r="AQ91" s="85">
        <f t="shared" si="46"/>
        <v>0</v>
      </c>
      <c r="AR91" s="85">
        <f t="shared" si="46"/>
        <v>0</v>
      </c>
      <c r="AS91" s="85">
        <f t="shared" si="46"/>
        <v>6</v>
      </c>
      <c r="AT91" s="85">
        <f t="shared" si="46"/>
        <v>6</v>
      </c>
      <c r="AU91" s="85">
        <f t="shared" si="46"/>
        <v>6</v>
      </c>
      <c r="AV91" s="85">
        <f t="shared" si="46"/>
        <v>6</v>
      </c>
      <c r="AW91" s="85">
        <f t="shared" si="46"/>
        <v>6</v>
      </c>
      <c r="AX91" s="85">
        <f t="shared" si="46"/>
        <v>0</v>
      </c>
      <c r="AY91" s="85">
        <f t="shared" si="46"/>
        <v>0</v>
      </c>
      <c r="AZ91" s="85">
        <f t="shared" si="46"/>
        <v>0</v>
      </c>
      <c r="BA91" s="85">
        <f t="shared" si="46"/>
        <v>0</v>
      </c>
      <c r="BB91" s="85">
        <f t="shared" si="46"/>
        <v>0</v>
      </c>
      <c r="BC91" s="85">
        <f t="shared" si="46"/>
        <v>0</v>
      </c>
      <c r="BD91" s="85">
        <f t="shared" si="46"/>
        <v>0</v>
      </c>
      <c r="BE91" s="85">
        <f t="shared" si="46"/>
        <v>0</v>
      </c>
      <c r="BF91" s="85">
        <f t="shared" si="46"/>
        <v>0</v>
      </c>
      <c r="BG91" s="85">
        <f t="shared" si="46"/>
        <v>0</v>
      </c>
      <c r="BH91" s="85">
        <f t="shared" si="46"/>
        <v>0</v>
      </c>
      <c r="BI91" s="134"/>
      <c r="BJ91" s="85">
        <f t="shared" ref="BJ91:BS91" si="47">COUNTIF(BJ$11:BJ$79,"PD")</f>
        <v>0</v>
      </c>
      <c r="BK91" s="85">
        <f t="shared" si="47"/>
        <v>0</v>
      </c>
      <c r="BL91" s="85">
        <f t="shared" si="47"/>
        <v>0</v>
      </c>
      <c r="BM91" s="85">
        <f t="shared" si="47"/>
        <v>0</v>
      </c>
      <c r="BN91" s="85">
        <f t="shared" si="47"/>
        <v>0</v>
      </c>
      <c r="BO91" s="85">
        <f t="shared" si="47"/>
        <v>0</v>
      </c>
      <c r="BP91" s="85">
        <f t="shared" si="47"/>
        <v>0</v>
      </c>
      <c r="BQ91" s="85">
        <f t="shared" si="47"/>
        <v>0</v>
      </c>
      <c r="BR91" s="85">
        <f t="shared" si="47"/>
        <v>0</v>
      </c>
      <c r="BS91" s="85">
        <f t="shared" si="47"/>
        <v>0</v>
      </c>
      <c r="BT91" s="77"/>
    </row>
    <row r="92" spans="1:72" s="78" customFormat="1" ht="15.6" hidden="1">
      <c r="A92" s="80" t="s">
        <v>107</v>
      </c>
      <c r="B92" s="81" t="s">
        <v>104</v>
      </c>
      <c r="C92" s="99"/>
      <c r="D92" s="99"/>
      <c r="E92" s="99"/>
      <c r="F92" s="82">
        <f t="shared" ref="F92:T92" si="48">COUNTIF(F$11:F$79,"T")</f>
        <v>0</v>
      </c>
      <c r="G92" s="82">
        <f t="shared" si="48"/>
        <v>0</v>
      </c>
      <c r="H92" s="82">
        <f t="shared" si="48"/>
        <v>0</v>
      </c>
      <c r="I92" s="82">
        <f t="shared" si="48"/>
        <v>0</v>
      </c>
      <c r="J92" s="82">
        <f t="shared" si="48"/>
        <v>0</v>
      </c>
      <c r="K92" s="82">
        <f t="shared" si="48"/>
        <v>0</v>
      </c>
      <c r="L92" s="82">
        <f t="shared" si="48"/>
        <v>0</v>
      </c>
      <c r="M92" s="82">
        <f t="shared" si="48"/>
        <v>0</v>
      </c>
      <c r="N92" s="82">
        <f t="shared" si="48"/>
        <v>0</v>
      </c>
      <c r="O92" s="82">
        <f t="shared" si="48"/>
        <v>0</v>
      </c>
      <c r="P92" s="82">
        <f t="shared" si="48"/>
        <v>0</v>
      </c>
      <c r="Q92" s="82">
        <f t="shared" si="48"/>
        <v>0</v>
      </c>
      <c r="R92" s="82">
        <f t="shared" si="48"/>
        <v>0</v>
      </c>
      <c r="S92" s="82">
        <f t="shared" si="48"/>
        <v>0</v>
      </c>
      <c r="T92" s="82">
        <f t="shared" si="48"/>
        <v>0</v>
      </c>
      <c r="U92" s="134"/>
      <c r="V92" s="82">
        <f t="shared" ref="V92:AK92" si="49">COUNTIF(V$11:V$79,"T")</f>
        <v>0</v>
      </c>
      <c r="W92" s="82">
        <f t="shared" si="49"/>
        <v>0</v>
      </c>
      <c r="X92" s="82">
        <f t="shared" si="49"/>
        <v>0</v>
      </c>
      <c r="Y92" s="82">
        <f t="shared" si="49"/>
        <v>0</v>
      </c>
      <c r="Z92" s="82">
        <f t="shared" si="49"/>
        <v>0</v>
      </c>
      <c r="AA92" s="82">
        <f t="shared" si="49"/>
        <v>0</v>
      </c>
      <c r="AB92" s="82">
        <f t="shared" si="49"/>
        <v>0</v>
      </c>
      <c r="AC92" s="82">
        <f t="shared" si="49"/>
        <v>0</v>
      </c>
      <c r="AD92" s="82">
        <f t="shared" si="49"/>
        <v>2</v>
      </c>
      <c r="AE92" s="82">
        <f t="shared" si="49"/>
        <v>4</v>
      </c>
      <c r="AF92" s="82">
        <f t="shared" si="49"/>
        <v>3</v>
      </c>
      <c r="AG92" s="82">
        <f t="shared" si="49"/>
        <v>2</v>
      </c>
      <c r="AH92" s="82">
        <f t="shared" si="49"/>
        <v>0</v>
      </c>
      <c r="AI92" s="82">
        <f t="shared" si="49"/>
        <v>0</v>
      </c>
      <c r="AJ92" s="82">
        <f t="shared" si="49"/>
        <v>0</v>
      </c>
      <c r="AK92" s="82">
        <f t="shared" si="49"/>
        <v>0</v>
      </c>
      <c r="AL92" s="134"/>
      <c r="AM92" s="82">
        <f t="shared" ref="AM92:BH92" si="50">COUNTIF(AM$11:AM$79,"T")</f>
        <v>0</v>
      </c>
      <c r="AN92" s="82">
        <f t="shared" si="50"/>
        <v>0</v>
      </c>
      <c r="AO92" s="82">
        <f t="shared" si="50"/>
        <v>0</v>
      </c>
      <c r="AP92" s="82">
        <f t="shared" si="50"/>
        <v>0</v>
      </c>
      <c r="AQ92" s="82">
        <f t="shared" si="50"/>
        <v>0</v>
      </c>
      <c r="AR92" s="82">
        <f t="shared" si="50"/>
        <v>0</v>
      </c>
      <c r="AS92" s="82">
        <f t="shared" si="50"/>
        <v>0</v>
      </c>
      <c r="AT92" s="82">
        <f t="shared" si="50"/>
        <v>0</v>
      </c>
      <c r="AU92" s="82">
        <f t="shared" si="50"/>
        <v>0</v>
      </c>
      <c r="AV92" s="82">
        <f t="shared" si="50"/>
        <v>0</v>
      </c>
      <c r="AW92" s="82">
        <f t="shared" si="50"/>
        <v>0</v>
      </c>
      <c r="AX92" s="82">
        <f t="shared" si="50"/>
        <v>0</v>
      </c>
      <c r="AY92" s="82">
        <f t="shared" si="50"/>
        <v>2</v>
      </c>
      <c r="AZ92" s="82">
        <f t="shared" si="50"/>
        <v>2</v>
      </c>
      <c r="BA92" s="82">
        <f t="shared" si="50"/>
        <v>2</v>
      </c>
      <c r="BB92" s="82">
        <f t="shared" si="50"/>
        <v>0</v>
      </c>
      <c r="BC92" s="82">
        <f t="shared" si="50"/>
        <v>0</v>
      </c>
      <c r="BD92" s="82">
        <f t="shared" si="50"/>
        <v>0</v>
      </c>
      <c r="BE92" s="82">
        <f t="shared" si="50"/>
        <v>0</v>
      </c>
      <c r="BF92" s="82">
        <f t="shared" si="50"/>
        <v>0</v>
      </c>
      <c r="BG92" s="82">
        <f t="shared" si="50"/>
        <v>0</v>
      </c>
      <c r="BH92" s="82">
        <f t="shared" si="50"/>
        <v>0</v>
      </c>
      <c r="BI92" s="134"/>
      <c r="BJ92" s="82">
        <f t="shared" ref="BJ92:BS92" si="51">COUNTIF(BJ$11:BJ$79,"T")</f>
        <v>0</v>
      </c>
      <c r="BK92" s="82">
        <f t="shared" si="51"/>
        <v>0</v>
      </c>
      <c r="BL92" s="82">
        <f t="shared" si="51"/>
        <v>0</v>
      </c>
      <c r="BM92" s="82">
        <f t="shared" si="51"/>
        <v>0</v>
      </c>
      <c r="BN92" s="82">
        <f t="shared" si="51"/>
        <v>0</v>
      </c>
      <c r="BO92" s="82">
        <f t="shared" si="51"/>
        <v>0</v>
      </c>
      <c r="BP92" s="82">
        <f t="shared" si="51"/>
        <v>0</v>
      </c>
      <c r="BQ92" s="82">
        <f t="shared" si="51"/>
        <v>0</v>
      </c>
      <c r="BR92" s="82">
        <f t="shared" si="51"/>
        <v>0</v>
      </c>
      <c r="BS92" s="82">
        <f t="shared" si="51"/>
        <v>0</v>
      </c>
      <c r="BT92" s="77"/>
    </row>
    <row r="93" spans="1:72" ht="25.8" hidden="1">
      <c r="A93" s="27" t="s">
        <v>109</v>
      </c>
      <c r="B93" s="45" t="s">
        <v>105</v>
      </c>
      <c r="C93" s="100"/>
      <c r="D93" s="100"/>
      <c r="E93" s="100"/>
      <c r="F93" s="64">
        <f t="shared" ref="F93:T93" si="52">COUNTIF(F$11:F$79,"+")</f>
        <v>0</v>
      </c>
      <c r="G93" s="64">
        <f t="shared" si="52"/>
        <v>0</v>
      </c>
      <c r="H93" s="64">
        <f t="shared" si="52"/>
        <v>0</v>
      </c>
      <c r="I93" s="64">
        <f t="shared" si="52"/>
        <v>0</v>
      </c>
      <c r="J93" s="64">
        <f t="shared" si="52"/>
        <v>0</v>
      </c>
      <c r="K93" s="64">
        <f t="shared" si="52"/>
        <v>0</v>
      </c>
      <c r="L93" s="64">
        <f t="shared" si="52"/>
        <v>0</v>
      </c>
      <c r="M93" s="64">
        <f t="shared" si="52"/>
        <v>0</v>
      </c>
      <c r="N93" s="64">
        <f t="shared" si="52"/>
        <v>0</v>
      </c>
      <c r="O93" s="64">
        <f t="shared" si="52"/>
        <v>0</v>
      </c>
      <c r="P93" s="64">
        <f t="shared" si="52"/>
        <v>0</v>
      </c>
      <c r="Q93" s="64">
        <f t="shared" si="52"/>
        <v>0</v>
      </c>
      <c r="R93" s="64">
        <f t="shared" si="52"/>
        <v>0</v>
      </c>
      <c r="S93" s="64">
        <f t="shared" si="52"/>
        <v>0</v>
      </c>
      <c r="T93" s="64">
        <f t="shared" si="52"/>
        <v>0</v>
      </c>
      <c r="U93" s="134"/>
      <c r="V93" s="64">
        <f t="shared" ref="V93:AK93" si="53">COUNTIF(V$11:V$79,"+")</f>
        <v>2</v>
      </c>
      <c r="W93" s="64">
        <f t="shared" si="53"/>
        <v>2</v>
      </c>
      <c r="X93" s="64">
        <f t="shared" si="53"/>
        <v>4</v>
      </c>
      <c r="Y93" s="64">
        <f t="shared" si="53"/>
        <v>4</v>
      </c>
      <c r="Z93" s="64">
        <f t="shared" si="53"/>
        <v>6</v>
      </c>
      <c r="AA93" s="64">
        <f t="shared" si="53"/>
        <v>9</v>
      </c>
      <c r="AB93" s="64">
        <f t="shared" si="53"/>
        <v>13</v>
      </c>
      <c r="AC93" s="64">
        <f t="shared" si="53"/>
        <v>14</v>
      </c>
      <c r="AD93" s="64">
        <f t="shared" si="53"/>
        <v>10</v>
      </c>
      <c r="AE93" s="64">
        <f t="shared" si="53"/>
        <v>12</v>
      </c>
      <c r="AF93" s="64">
        <f t="shared" si="53"/>
        <v>10</v>
      </c>
      <c r="AG93" s="64">
        <f t="shared" si="53"/>
        <v>7</v>
      </c>
      <c r="AH93" s="64">
        <f t="shared" si="53"/>
        <v>5</v>
      </c>
      <c r="AI93" s="64">
        <f t="shared" si="53"/>
        <v>5</v>
      </c>
      <c r="AJ93" s="64">
        <f t="shared" si="53"/>
        <v>5</v>
      </c>
      <c r="AK93" s="64">
        <f t="shared" si="53"/>
        <v>5</v>
      </c>
      <c r="AL93" s="134"/>
      <c r="AM93" s="64">
        <f t="shared" ref="AM93:BH93" si="54">COUNTIF(AM$11:AM$79,"+")</f>
        <v>3</v>
      </c>
      <c r="AN93" s="64">
        <f t="shared" si="54"/>
        <v>4</v>
      </c>
      <c r="AO93" s="64">
        <f t="shared" si="54"/>
        <v>3</v>
      </c>
      <c r="AP93" s="64">
        <f t="shared" si="54"/>
        <v>4</v>
      </c>
      <c r="AQ93" s="64">
        <f t="shared" si="54"/>
        <v>4</v>
      </c>
      <c r="AR93" s="64">
        <f t="shared" si="54"/>
        <v>4</v>
      </c>
      <c r="AS93" s="64">
        <f t="shared" si="54"/>
        <v>4</v>
      </c>
      <c r="AT93" s="64">
        <f t="shared" si="54"/>
        <v>5</v>
      </c>
      <c r="AU93" s="64">
        <f t="shared" si="54"/>
        <v>7</v>
      </c>
      <c r="AV93" s="64">
        <f t="shared" si="54"/>
        <v>7</v>
      </c>
      <c r="AW93" s="64">
        <f t="shared" si="54"/>
        <v>9</v>
      </c>
      <c r="AX93" s="64">
        <f t="shared" si="54"/>
        <v>7</v>
      </c>
      <c r="AY93" s="64">
        <f t="shared" si="54"/>
        <v>9</v>
      </c>
      <c r="AZ93" s="64">
        <f t="shared" si="54"/>
        <v>8</v>
      </c>
      <c r="BA93" s="64">
        <f t="shared" si="54"/>
        <v>8</v>
      </c>
      <c r="BB93" s="64">
        <f t="shared" si="54"/>
        <v>8</v>
      </c>
      <c r="BC93" s="64">
        <f t="shared" si="54"/>
        <v>3</v>
      </c>
      <c r="BD93" s="64">
        <f t="shared" si="54"/>
        <v>2</v>
      </c>
      <c r="BE93" s="64">
        <f t="shared" si="54"/>
        <v>2</v>
      </c>
      <c r="BF93" s="64">
        <f t="shared" si="54"/>
        <v>2</v>
      </c>
      <c r="BG93" s="64">
        <f t="shared" si="54"/>
        <v>0</v>
      </c>
      <c r="BH93" s="64">
        <f t="shared" si="54"/>
        <v>0</v>
      </c>
      <c r="BI93" s="134"/>
      <c r="BJ93" s="64">
        <f t="shared" ref="BJ93:BS93" si="55">COUNTIF(BJ$11:BJ$79,"+")</f>
        <v>0</v>
      </c>
      <c r="BK93" s="64">
        <f t="shared" si="55"/>
        <v>0</v>
      </c>
      <c r="BL93" s="64">
        <f t="shared" si="55"/>
        <v>0</v>
      </c>
      <c r="BM93" s="64">
        <f t="shared" si="55"/>
        <v>0</v>
      </c>
      <c r="BN93" s="64">
        <f t="shared" si="55"/>
        <v>0</v>
      </c>
      <c r="BO93" s="64">
        <f t="shared" si="55"/>
        <v>0</v>
      </c>
      <c r="BP93" s="64">
        <f t="shared" si="55"/>
        <v>0</v>
      </c>
      <c r="BQ93" s="64">
        <f t="shared" si="55"/>
        <v>0</v>
      </c>
      <c r="BR93" s="64">
        <f t="shared" si="55"/>
        <v>0</v>
      </c>
      <c r="BS93" s="64">
        <f t="shared" si="55"/>
        <v>0</v>
      </c>
    </row>
    <row r="94" spans="1:72" ht="15.6" hidden="1">
      <c r="A94" s="28" t="s">
        <v>108</v>
      </c>
      <c r="B94" s="69" t="s">
        <v>106</v>
      </c>
      <c r="C94" s="135"/>
      <c r="D94" s="133"/>
      <c r="E94" s="133"/>
      <c r="F94" s="66">
        <f t="shared" ref="F94:T94" si="56">COUNTIF(F$11:F$79,"D")</f>
        <v>0</v>
      </c>
      <c r="G94" s="66">
        <f t="shared" si="56"/>
        <v>0</v>
      </c>
      <c r="H94" s="66">
        <f t="shared" si="56"/>
        <v>0</v>
      </c>
      <c r="I94" s="66">
        <f t="shared" si="56"/>
        <v>0</v>
      </c>
      <c r="J94" s="66">
        <f t="shared" si="56"/>
        <v>0</v>
      </c>
      <c r="K94" s="66">
        <f t="shared" si="56"/>
        <v>0</v>
      </c>
      <c r="L94" s="66">
        <f t="shared" si="56"/>
        <v>0</v>
      </c>
      <c r="M94" s="66">
        <f t="shared" si="56"/>
        <v>0</v>
      </c>
      <c r="N94" s="66">
        <f t="shared" si="56"/>
        <v>0</v>
      </c>
      <c r="O94" s="66">
        <f t="shared" si="56"/>
        <v>0</v>
      </c>
      <c r="P94" s="66">
        <f t="shared" si="56"/>
        <v>0</v>
      </c>
      <c r="Q94" s="66">
        <f t="shared" si="56"/>
        <v>0</v>
      </c>
      <c r="R94" s="66">
        <f t="shared" si="56"/>
        <v>0</v>
      </c>
      <c r="S94" s="66">
        <f t="shared" si="56"/>
        <v>0</v>
      </c>
      <c r="T94" s="66">
        <f t="shared" si="56"/>
        <v>0</v>
      </c>
      <c r="U94" s="134"/>
      <c r="V94" s="66">
        <f t="shared" ref="V94:AK94" si="57">COUNTIF(V$11:V$79,"D")</f>
        <v>0</v>
      </c>
      <c r="W94" s="66">
        <f t="shared" si="57"/>
        <v>0</v>
      </c>
      <c r="X94" s="66">
        <f t="shared" si="57"/>
        <v>0</v>
      </c>
      <c r="Y94" s="66">
        <f t="shared" si="57"/>
        <v>0</v>
      </c>
      <c r="Z94" s="66">
        <f t="shared" si="57"/>
        <v>0</v>
      </c>
      <c r="AA94" s="66">
        <f t="shared" si="57"/>
        <v>0</v>
      </c>
      <c r="AB94" s="66">
        <f t="shared" si="57"/>
        <v>0</v>
      </c>
      <c r="AC94" s="66">
        <f t="shared" si="57"/>
        <v>0</v>
      </c>
      <c r="AD94" s="66">
        <f t="shared" si="57"/>
        <v>0</v>
      </c>
      <c r="AE94" s="66">
        <f t="shared" si="57"/>
        <v>0</v>
      </c>
      <c r="AF94" s="66">
        <f t="shared" si="57"/>
        <v>0</v>
      </c>
      <c r="AG94" s="66">
        <f t="shared" si="57"/>
        <v>0</v>
      </c>
      <c r="AH94" s="66">
        <f t="shared" si="57"/>
        <v>0</v>
      </c>
      <c r="AI94" s="66">
        <f t="shared" si="57"/>
        <v>0</v>
      </c>
      <c r="AJ94" s="66">
        <f t="shared" si="57"/>
        <v>0</v>
      </c>
      <c r="AK94" s="66">
        <f t="shared" si="57"/>
        <v>0</v>
      </c>
      <c r="AL94" s="134"/>
      <c r="AM94" s="66">
        <f t="shared" ref="AM94:BH94" si="58">COUNTIF(AM$11:AM$79,"D")</f>
        <v>0</v>
      </c>
      <c r="AN94" s="66">
        <f t="shared" si="58"/>
        <v>0</v>
      </c>
      <c r="AO94" s="66">
        <f t="shared" si="58"/>
        <v>0</v>
      </c>
      <c r="AP94" s="66">
        <f t="shared" si="58"/>
        <v>0</v>
      </c>
      <c r="AQ94" s="66">
        <f t="shared" si="58"/>
        <v>0</v>
      </c>
      <c r="AR94" s="66">
        <f t="shared" si="58"/>
        <v>0</v>
      </c>
      <c r="AS94" s="66">
        <f t="shared" si="58"/>
        <v>0</v>
      </c>
      <c r="AT94" s="66">
        <f t="shared" si="58"/>
        <v>0</v>
      </c>
      <c r="AU94" s="66">
        <f t="shared" si="58"/>
        <v>0</v>
      </c>
      <c r="AV94" s="66">
        <f t="shared" si="58"/>
        <v>0</v>
      </c>
      <c r="AW94" s="66">
        <f t="shared" si="58"/>
        <v>0</v>
      </c>
      <c r="AX94" s="66">
        <f t="shared" si="58"/>
        <v>0</v>
      </c>
      <c r="AY94" s="66">
        <f t="shared" si="58"/>
        <v>0</v>
      </c>
      <c r="AZ94" s="66">
        <f t="shared" si="58"/>
        <v>0</v>
      </c>
      <c r="BA94" s="66">
        <f t="shared" si="58"/>
        <v>0</v>
      </c>
      <c r="BB94" s="66">
        <f t="shared" si="58"/>
        <v>0</v>
      </c>
      <c r="BC94" s="66">
        <f t="shared" si="58"/>
        <v>14</v>
      </c>
      <c r="BD94" s="66">
        <f t="shared" si="58"/>
        <v>14</v>
      </c>
      <c r="BE94" s="66">
        <f t="shared" si="58"/>
        <v>14</v>
      </c>
      <c r="BF94" s="66">
        <f t="shared" si="58"/>
        <v>14</v>
      </c>
      <c r="BG94" s="66">
        <f t="shared" si="58"/>
        <v>0</v>
      </c>
      <c r="BH94" s="66">
        <f t="shared" si="58"/>
        <v>0</v>
      </c>
      <c r="BI94" s="134"/>
      <c r="BJ94" s="66">
        <f t="shared" ref="BJ94:BS94" si="59">COUNTIF(BJ$11:BJ$79,"D")</f>
        <v>5</v>
      </c>
      <c r="BK94" s="66">
        <f t="shared" si="59"/>
        <v>5</v>
      </c>
      <c r="BL94" s="66">
        <f t="shared" si="59"/>
        <v>5</v>
      </c>
      <c r="BM94" s="66">
        <f t="shared" si="59"/>
        <v>5</v>
      </c>
      <c r="BN94" s="66">
        <f t="shared" si="59"/>
        <v>3</v>
      </c>
      <c r="BO94" s="66">
        <f t="shared" si="59"/>
        <v>3</v>
      </c>
      <c r="BP94" s="66">
        <f t="shared" si="59"/>
        <v>3</v>
      </c>
      <c r="BQ94" s="66">
        <f t="shared" si="59"/>
        <v>3</v>
      </c>
      <c r="BR94" s="66">
        <f t="shared" si="59"/>
        <v>3</v>
      </c>
      <c r="BS94" s="66">
        <f t="shared" si="59"/>
        <v>3</v>
      </c>
    </row>
    <row r="97" spans="1:81" ht="18">
      <c r="A97" s="114" t="s">
        <v>125</v>
      </c>
    </row>
    <row r="98" spans="1:81" ht="18.600000000000001" thickBot="1">
      <c r="A98" s="114"/>
    </row>
    <row r="99" spans="1:81" ht="20.100000000000001" customHeight="1">
      <c r="A99" s="20" t="s">
        <v>84</v>
      </c>
      <c r="B99" s="19" t="s">
        <v>85</v>
      </c>
      <c r="C99" s="143" t="s">
        <v>137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47"/>
      <c r="AN99" s="203" t="s">
        <v>138</v>
      </c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5"/>
      <c r="BT99"/>
      <c r="CC99" s="160"/>
    </row>
    <row r="100" spans="1:81" ht="20.100000000000001" customHeight="1" thickBot="1">
      <c r="A100" s="50" t="s">
        <v>83</v>
      </c>
      <c r="B100" s="30" t="s">
        <v>111</v>
      </c>
      <c r="C100" s="143" t="s">
        <v>131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47"/>
      <c r="AN100" s="206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8"/>
      <c r="BT100"/>
      <c r="CC100" s="160"/>
    </row>
    <row r="101" spans="1:81" ht="20.100000000000001" customHeight="1">
      <c r="A101" s="103" t="s">
        <v>83</v>
      </c>
      <c r="B101" s="116" t="s">
        <v>111</v>
      </c>
      <c r="C101" s="143" t="s">
        <v>136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47"/>
      <c r="BT101"/>
      <c r="CC101" s="160"/>
    </row>
    <row r="102" spans="1:81" ht="20.100000000000001" customHeight="1">
      <c r="A102" s="52" t="s">
        <v>86</v>
      </c>
      <c r="B102" s="31" t="s">
        <v>86</v>
      </c>
      <c r="C102" s="143" t="s">
        <v>87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47"/>
      <c r="AN102" s="161" t="s">
        <v>139</v>
      </c>
      <c r="AO102" s="114" t="s">
        <v>140</v>
      </c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T102"/>
      <c r="CC102" s="160"/>
    </row>
    <row r="103" spans="1:81" ht="20.100000000000001" customHeight="1">
      <c r="A103" s="54" t="s">
        <v>89</v>
      </c>
      <c r="B103" s="32" t="s">
        <v>88</v>
      </c>
      <c r="C103" s="144" t="s">
        <v>132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47"/>
      <c r="AN103" s="18"/>
      <c r="AO103" s="163" t="s">
        <v>147</v>
      </c>
      <c r="BJ103" s="27" t="s">
        <v>109</v>
      </c>
      <c r="BK103" s="163" t="s">
        <v>141</v>
      </c>
      <c r="BT103"/>
      <c r="CC103" s="160"/>
    </row>
    <row r="104" spans="1:81" ht="20.100000000000001" customHeight="1">
      <c r="A104" s="56" t="s">
        <v>91</v>
      </c>
      <c r="B104" s="33" t="s">
        <v>90</v>
      </c>
      <c r="C104" s="144" t="s">
        <v>133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47"/>
      <c r="AN104" s="18"/>
      <c r="BT104"/>
      <c r="CC104" s="160"/>
    </row>
    <row r="105" spans="1:81" ht="20.100000000000001" customHeight="1">
      <c r="A105" s="22" t="s">
        <v>97</v>
      </c>
      <c r="B105" s="115" t="s">
        <v>118</v>
      </c>
      <c r="C105" s="144" t="s">
        <v>134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47"/>
      <c r="AN105" s="114" t="s">
        <v>142</v>
      </c>
      <c r="AO105" s="114" t="s">
        <v>143</v>
      </c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T105"/>
      <c r="CC105" s="160"/>
    </row>
    <row r="106" spans="1:81" ht="20.100000000000001" customHeight="1">
      <c r="A106" s="23" t="s">
        <v>98</v>
      </c>
      <c r="B106" s="34" t="s">
        <v>92</v>
      </c>
      <c r="C106" s="144" t="s">
        <v>156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47"/>
      <c r="AN106" s="18"/>
      <c r="AO106" s="163" t="s">
        <v>150</v>
      </c>
      <c r="BT106"/>
      <c r="CC106" s="160"/>
    </row>
    <row r="107" spans="1:81" ht="20.100000000000001" customHeight="1">
      <c r="A107" s="59" t="s">
        <v>99</v>
      </c>
      <c r="B107" s="35" t="s">
        <v>100</v>
      </c>
      <c r="C107" s="144" t="s">
        <v>157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47"/>
      <c r="AN107" s="18"/>
      <c r="AO107" s="163" t="s">
        <v>151</v>
      </c>
      <c r="BT107"/>
      <c r="CC107" s="160"/>
    </row>
    <row r="108" spans="1:81" ht="27" customHeight="1">
      <c r="A108" s="76" t="s">
        <v>96</v>
      </c>
      <c r="B108" s="88" t="s">
        <v>94</v>
      </c>
      <c r="C108" s="144" t="s">
        <v>158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47"/>
      <c r="BT108"/>
      <c r="CC108" s="160"/>
    </row>
    <row r="109" spans="1:81" ht="20.100000000000001" customHeight="1">
      <c r="A109" s="21" t="s">
        <v>95</v>
      </c>
      <c r="B109" s="36" t="s">
        <v>93</v>
      </c>
      <c r="C109" s="144" t="s">
        <v>159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47"/>
      <c r="AN109" s="114" t="s">
        <v>144</v>
      </c>
      <c r="AO109" s="114" t="s">
        <v>145</v>
      </c>
      <c r="BT109"/>
      <c r="CC109" s="160"/>
    </row>
    <row r="110" spans="1:81" ht="20.100000000000001" customHeight="1">
      <c r="A110" s="25" t="s">
        <v>101</v>
      </c>
      <c r="B110" s="37" t="s">
        <v>102</v>
      </c>
      <c r="C110" s="145" t="s">
        <v>110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 t="s">
        <v>229</v>
      </c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47"/>
      <c r="AN110" s="18"/>
      <c r="AO110" s="163" t="s">
        <v>152</v>
      </c>
      <c r="BT110"/>
      <c r="CC110" s="160"/>
    </row>
    <row r="111" spans="1:81" ht="20.100000000000001" customHeight="1">
      <c r="A111" s="75" t="s">
        <v>112</v>
      </c>
      <c r="B111" s="74" t="s">
        <v>103</v>
      </c>
      <c r="C111" s="144" t="s">
        <v>126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47"/>
      <c r="AN111" s="18"/>
      <c r="AO111" s="163" t="s">
        <v>153</v>
      </c>
      <c r="BT111"/>
      <c r="CC111" s="160"/>
    </row>
    <row r="112" spans="1:81" ht="20.100000000000001" customHeight="1">
      <c r="A112" s="26" t="s">
        <v>107</v>
      </c>
      <c r="B112" s="38" t="s">
        <v>104</v>
      </c>
      <c r="C112" s="144" t="s">
        <v>119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47"/>
      <c r="AN112" s="4"/>
      <c r="AO112" s="163" t="s">
        <v>173</v>
      </c>
      <c r="BT112"/>
      <c r="CC112" s="5"/>
    </row>
    <row r="113" spans="1:81" ht="20.100000000000001" customHeight="1">
      <c r="A113" s="27" t="s">
        <v>109</v>
      </c>
      <c r="B113" s="63" t="s">
        <v>105</v>
      </c>
      <c r="C113" s="144" t="s">
        <v>160</v>
      </c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47"/>
      <c r="AN113" s="4"/>
      <c r="BT113"/>
      <c r="CC113" s="5"/>
    </row>
    <row r="114" spans="1:81" ht="20.100000000000001" customHeight="1">
      <c r="A114" s="28" t="s">
        <v>108</v>
      </c>
      <c r="B114" s="65" t="s">
        <v>106</v>
      </c>
      <c r="C114" s="144" t="s">
        <v>135</v>
      </c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47"/>
      <c r="AN114" s="114" t="s">
        <v>146</v>
      </c>
      <c r="AO114" s="114" t="s">
        <v>148</v>
      </c>
      <c r="BT114"/>
      <c r="CC114" s="5"/>
    </row>
    <row r="115" spans="1:81" ht="15.6">
      <c r="AN115" s="18"/>
      <c r="AO115" s="163" t="s">
        <v>154</v>
      </c>
      <c r="BT115"/>
      <c r="CC115" s="160"/>
    </row>
    <row r="116" spans="1:81" ht="15.6">
      <c r="AN116" s="18"/>
      <c r="AO116" s="163" t="s">
        <v>155</v>
      </c>
      <c r="BT116"/>
      <c r="CC116" s="160"/>
    </row>
    <row r="117" spans="1:81" ht="21">
      <c r="AN117" s="114"/>
      <c r="AO117" s="164"/>
      <c r="BT117"/>
      <c r="CC117" s="160"/>
    </row>
    <row r="118" spans="1:81" ht="15.6">
      <c r="AN118" s="163"/>
      <c r="AO118" s="163"/>
      <c r="BT118"/>
      <c r="CC118" s="160"/>
    </row>
    <row r="119" spans="1:81" ht="33">
      <c r="F119" s="102" t="s">
        <v>149</v>
      </c>
      <c r="AN119" s="163"/>
      <c r="BT119"/>
      <c r="CC119" s="160"/>
    </row>
    <row r="120" spans="1:81" ht="15.6">
      <c r="AN120" s="163"/>
      <c r="AO120" s="165"/>
      <c r="BT120"/>
      <c r="CC120" s="160"/>
    </row>
    <row r="121" spans="1:81" ht="15.6">
      <c r="AN121" s="163"/>
      <c r="BT121"/>
      <c r="CC121" s="160"/>
    </row>
    <row r="123" spans="1:81" ht="28.8">
      <c r="F123" s="102"/>
    </row>
  </sheetData>
  <mergeCells count="2">
    <mergeCell ref="H4:BP4"/>
    <mergeCell ref="AN99:BL100"/>
  </mergeCells>
  <hyperlinks>
    <hyperlink ref="E21" r:id="rId1"/>
    <hyperlink ref="E40" r:id="rId2"/>
    <hyperlink ref="E18" r:id="rId3"/>
    <hyperlink ref="E24" r:id="rId4"/>
    <hyperlink ref="E32" r:id="rId5"/>
    <hyperlink ref="E33" r:id="rId6"/>
    <hyperlink ref="E63" r:id="rId7"/>
    <hyperlink ref="E56" r:id="rId8"/>
    <hyperlink ref="E50" r:id="rId9"/>
    <hyperlink ref="E19" r:id="rId10"/>
    <hyperlink ref="E75" r:id="rId11"/>
    <hyperlink ref="E13" r:id="rId12"/>
    <hyperlink ref="E20" r:id="rId13"/>
    <hyperlink ref="E55" r:id="rId14"/>
    <hyperlink ref="E74" r:id="rId15"/>
    <hyperlink ref="E15" r:id="rId16"/>
    <hyperlink ref="E44" r:id="rId17"/>
    <hyperlink ref="E11" r:id="rId18"/>
    <hyperlink ref="E61" r:id="rId19"/>
    <hyperlink ref="E59" r:id="rId20"/>
    <hyperlink ref="E73" r:id="rId21"/>
    <hyperlink ref="E66" r:id="rId22"/>
    <hyperlink ref="E77" r:id="rId23"/>
    <hyperlink ref="E68" r:id="rId24"/>
    <hyperlink ref="E12" r:id="rId25"/>
    <hyperlink ref="E51" r:id="rId26"/>
    <hyperlink ref="E22" r:id="rId27"/>
    <hyperlink ref="E27" r:id="rId28"/>
    <hyperlink ref="E57" r:id="rId29"/>
    <hyperlink ref="E64" r:id="rId30"/>
    <hyperlink ref="E71" r:id="rId31"/>
    <hyperlink ref="E49" r:id="rId32"/>
    <hyperlink ref="E31" r:id="rId33"/>
    <hyperlink ref="E28" r:id="rId34"/>
    <hyperlink ref="E60" r:id="rId35"/>
    <hyperlink ref="E41" r:id="rId36"/>
    <hyperlink ref="E47" r:id="rId37"/>
    <hyperlink ref="E38" r:id="rId38"/>
  </hyperlinks>
  <printOptions horizontalCentered="1" verticalCentered="1"/>
  <pageMargins left="0" right="0" top="0" bottom="0" header="0" footer="0"/>
  <pageSetup paperSize="9" scale="34" orientation="portrait" copies="8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Gal (Affiche jour J)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corinne lino</cp:lastModifiedBy>
  <cp:lastPrinted>2019-05-27T12:41:12Z</cp:lastPrinted>
  <dcterms:created xsi:type="dcterms:W3CDTF">2015-05-03T15:14:34Z</dcterms:created>
  <dcterms:modified xsi:type="dcterms:W3CDTF">2022-06-06T15:14:39Z</dcterms:modified>
</cp:coreProperties>
</file>